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2490" yWindow="3060" windowWidth="15330" windowHeight="4305" tabRatio="739" activeTab="0"/>
  </bookViews>
  <sheets>
    <sheet name="Read me" sheetId="1" r:id="rId1"/>
    <sheet name="TRB Record" sheetId="2" r:id="rId2"/>
    <sheet name="% solids whole biomass" sheetId="3" r:id="rId3"/>
    <sheet name="Ash" sheetId="4" r:id="rId4"/>
    <sheet name="EtOH Extractives" sheetId="5" r:id="rId5"/>
    <sheet name="% solids Extr Free" sheetId="6" r:id="rId6"/>
    <sheet name="Lignin" sheetId="7" r:id="rId7"/>
    <sheet name="SRSs" sheetId="8" r:id="rId8"/>
    <sheet name="Structural Sugars" sheetId="9" r:id="rId9"/>
    <sheet name="Uronic Acid" sheetId="10" r:id="rId10"/>
    <sheet name="Acetate" sheetId="11" r:id="rId11"/>
    <sheet name="Duplicate Ext-free MC values" sheetId="12" r:id="rId12"/>
    <sheet name="Ext free mass closure" sheetId="13" r:id="rId13"/>
    <sheet name="Average whole mass closure" sheetId="14" r:id="rId14"/>
    <sheet name="Error flags" sheetId="15" r:id="rId15"/>
    <sheet name="NIR Data" sheetId="16" r:id="rId16"/>
    <sheet name="Comments" sheetId="17" r:id="rId17"/>
  </sheets>
  <definedNames>
    <definedName name="_xlnm.Print_Titles" localSheetId="5">'% solids Extr Free'!$1:$1</definedName>
    <definedName name="_xlnm.Print_Titles" localSheetId="10">'Acetate'!$2:$2</definedName>
    <definedName name="_xlnm.Print_Titles" localSheetId="3">'Ash'!$1:$1</definedName>
    <definedName name="_xlnm.Print_Titles" localSheetId="16">'Comments'!$1:$1</definedName>
    <definedName name="_xlnm.Print_Titles" localSheetId="11">'Duplicate Ext-free MC values'!$1:$1</definedName>
    <definedName name="_xlnm.Print_Titles" localSheetId="4">'EtOH Extractives'!$1:$1</definedName>
    <definedName name="_xlnm.Print_Titles" localSheetId="6">'Lignin'!$A:$B,'Lignin'!$1:$1</definedName>
    <definedName name="_xlnm.Print_Titles" localSheetId="8">'Structural Sugars'!$A:$B,'Structural Sugars'!$1:$8</definedName>
    <definedName name="_xlnm.Print_Titles" localSheetId="1">'TRB Record'!$A:$D,'TRB Record'!$1:$1</definedName>
    <definedName name="_xlnm.Print_Titles" localSheetId="9">'Uronic Acid'!$2:$2</definedName>
  </definedNames>
  <calcPr fullCalcOnLoad="1"/>
</workbook>
</file>

<file path=xl/comments8.xml><?xml version="1.0" encoding="utf-8"?>
<comments xmlns="http://schemas.openxmlformats.org/spreadsheetml/2006/main">
  <authors>
    <author>jsluiter</author>
  </authors>
  <commentList>
    <comment ref="F2" authorId="0">
      <text>
        <r>
          <rPr>
            <sz val="8"/>
            <rFont val="Tahoma"/>
            <family val="2"/>
          </rPr>
          <t xml:space="preserve">The assumption is made that no fructose survives the 4% hydrolysis process.
</t>
        </r>
      </text>
    </comment>
    <comment ref="M2" authorId="0">
      <text>
        <r>
          <rPr>
            <sz val="8"/>
            <rFont val="Tahoma"/>
            <family val="2"/>
          </rPr>
          <t xml:space="preserve">The assumption is made that no fructose survives the 4% hydrolysis process.
</t>
        </r>
      </text>
    </comment>
    <comment ref="T2" authorId="0">
      <text>
        <r>
          <rPr>
            <sz val="8"/>
            <rFont val="Tahoma"/>
            <family val="2"/>
          </rPr>
          <t xml:space="preserve">The assumption is made that no fructose survives the 4% hydrolysis process.
</t>
        </r>
      </text>
    </comment>
  </commentList>
</comments>
</file>

<file path=xl/sharedStrings.xml><?xml version="1.0" encoding="utf-8"?>
<sst xmlns="http://schemas.openxmlformats.org/spreadsheetml/2006/main" count="300" uniqueCount="157">
  <si>
    <t>Mannose (mg)</t>
  </si>
  <si>
    <t>Arabinose (mg)</t>
  </si>
  <si>
    <t>Galactose (mg)</t>
  </si>
  <si>
    <t>Glucan (mg)</t>
  </si>
  <si>
    <t>Xylan (mg)</t>
  </si>
  <si>
    <t>Mannan (mg)</t>
  </si>
  <si>
    <t>Arabinan (mg)</t>
  </si>
  <si>
    <t>Galactan (mg)</t>
  </si>
  <si>
    <t>Glucan%</t>
  </si>
  <si>
    <t>Xylan %</t>
  </si>
  <si>
    <t>Mannan %</t>
  </si>
  <si>
    <t xml:space="preserve">Arabinan % </t>
  </si>
  <si>
    <t>Galactan %</t>
  </si>
  <si>
    <t>replicate 1</t>
  </si>
  <si>
    <t>replicate 2</t>
  </si>
  <si>
    <t>replicate 3</t>
  </si>
  <si>
    <t>replicate 4</t>
  </si>
  <si>
    <t>replicate 5</t>
  </si>
  <si>
    <t>replicate 6</t>
  </si>
  <si>
    <t>replicate 7</t>
  </si>
  <si>
    <t>replicate 8</t>
  </si>
  <si>
    <t>replicate 9</t>
  </si>
  <si>
    <t>replicate 10</t>
  </si>
  <si>
    <t>replicate 11</t>
  </si>
  <si>
    <t>replicate 12</t>
  </si>
  <si>
    <t>replicate 13</t>
  </si>
  <si>
    <t>replicate 14</t>
  </si>
  <si>
    <t>replicate 15</t>
  </si>
  <si>
    <t>replicate 16</t>
  </si>
  <si>
    <t>replicate 17</t>
  </si>
  <si>
    <t>replicate 18</t>
  </si>
  <si>
    <t>replicate 19</t>
  </si>
  <si>
    <t>replicate 20</t>
  </si>
  <si>
    <t>replicate 21</t>
  </si>
  <si>
    <t>replicate 22</t>
  </si>
  <si>
    <t>replicate 23</t>
  </si>
  <si>
    <t>replicate 24</t>
  </si>
  <si>
    <t>ODW Crucible (g)</t>
  </si>
  <si>
    <t>ADW Sample (g)</t>
  </si>
  <si>
    <t>ODW Sample (g)</t>
  </si>
  <si>
    <t>Ash&amp;Crucible wt (g)</t>
  </si>
  <si>
    <t>ODW Flask+B.C. (g)</t>
  </si>
  <si>
    <t>ODW Flask+Ext (g)</t>
  </si>
  <si>
    <t>Ext Wt. (g)</t>
  </si>
  <si>
    <t>ADW Sample (mg)</t>
  </si>
  <si>
    <t>Ash + Crucible Wt (g)</t>
  </si>
  <si>
    <t>Average Lignin %</t>
  </si>
  <si>
    <t>% Lignin</t>
  </si>
  <si>
    <t>% Glucan</t>
  </si>
  <si>
    <t>% Xlyan</t>
  </si>
  <si>
    <t>% Galactan</t>
  </si>
  <si>
    <t>% Arabinan</t>
  </si>
  <si>
    <t>% Mannan</t>
  </si>
  <si>
    <t>% Uronic Acids</t>
  </si>
  <si>
    <t>% Acetyl</t>
  </si>
  <si>
    <t>Total %</t>
  </si>
  <si>
    <t>% Extractives</t>
  </si>
  <si>
    <t>TRB Lignin</t>
  </si>
  <si>
    <t>Ash (g)</t>
  </si>
  <si>
    <t>replicate 25</t>
  </si>
  <si>
    <t>replicate 26</t>
  </si>
  <si>
    <t>replicate 27</t>
  </si>
  <si>
    <t>replicate 28</t>
  </si>
  <si>
    <t>replicate 29</t>
  </si>
  <si>
    <t>replicate 30</t>
  </si>
  <si>
    <t>Average % Ash</t>
  </si>
  <si>
    <t>% EtOH Extractives</t>
  </si>
  <si>
    <t>UV Absorbance</t>
  </si>
  <si>
    <r>
      <t>l</t>
    </r>
    <r>
      <rPr>
        <sz val="9"/>
        <rFont val="Geneva"/>
        <family val="0"/>
      </rPr>
      <t xml:space="preserve"> meas (nm)</t>
    </r>
  </si>
  <si>
    <t>Sample volume used (ml)</t>
  </si>
  <si>
    <t>Water volume used (ml)</t>
  </si>
  <si>
    <t>Avg Glucan %</t>
  </si>
  <si>
    <t>Avg Xylan %</t>
  </si>
  <si>
    <t>Avg Galactan %</t>
  </si>
  <si>
    <t>Avg Arabinan %</t>
  </si>
  <si>
    <t>Avg Mannan %</t>
  </si>
  <si>
    <t>total sugars</t>
  </si>
  <si>
    <t>Avg total %</t>
  </si>
  <si>
    <t>% Uronic acid</t>
  </si>
  <si>
    <t>Tolerance of Error:</t>
  </si>
  <si>
    <t>Acetate %</t>
  </si>
  <si>
    <t>TRB Acetate</t>
  </si>
  <si>
    <t>Acetic acid (mg/ml)</t>
  </si>
  <si>
    <t>Acetic acid (mg)</t>
  </si>
  <si>
    <t>Modifier</t>
  </si>
  <si>
    <t>% Acetate</t>
  </si>
  <si>
    <t>Average</t>
  </si>
  <si>
    <t>TRB Uronic Acid</t>
  </si>
  <si>
    <t>TRB Acetyl</t>
  </si>
  <si>
    <t>TRB Moisture Extr Free</t>
  </si>
  <si>
    <t>TRB Uronic Acids</t>
  </si>
  <si>
    <t>comments</t>
  </si>
  <si>
    <t>ODW Residue (mg)</t>
  </si>
  <si>
    <t>TRB Moist. ExtFree</t>
  </si>
  <si>
    <t>ODW Crucible + Residue (g)</t>
  </si>
  <si>
    <t>Sample Description</t>
  </si>
  <si>
    <t>TRB Received</t>
  </si>
  <si>
    <t>TRB Ash</t>
  </si>
  <si>
    <t>TRB Extractives</t>
  </si>
  <si>
    <t>TRB Insol Lignin</t>
  </si>
  <si>
    <t>TRB Sugars</t>
  </si>
  <si>
    <t>Master Ref</t>
  </si>
  <si>
    <t>ODW Sample (mg)</t>
  </si>
  <si>
    <t>% Solids</t>
  </si>
  <si>
    <t>Avg % Solids</t>
  </si>
  <si>
    <t>Ash (mg)</t>
  </si>
  <si>
    <t>% Ash</t>
  </si>
  <si>
    <t>Dilution</t>
  </si>
  <si>
    <t>% Sol Lig</t>
  </si>
  <si>
    <t>Insol Residue (mg)</t>
  </si>
  <si>
    <t>%Insol Residue</t>
  </si>
  <si>
    <t>Volume (ml)</t>
  </si>
  <si>
    <t>Total Lignin%</t>
  </si>
  <si>
    <t>ODW Crucible(g)</t>
  </si>
  <si>
    <t>Raw Data</t>
  </si>
  <si>
    <t>Anhydro</t>
  </si>
  <si>
    <t>Wt. % EFW</t>
  </si>
  <si>
    <t>Uronic Acids (mg/ml)</t>
  </si>
  <si>
    <t>Uronic Acid (mg)</t>
  </si>
  <si>
    <t>Uronic Acids %</t>
  </si>
  <si>
    <t>Glucose (mg/ml)</t>
  </si>
  <si>
    <t>Xylose (mg/ml)</t>
  </si>
  <si>
    <t>Mannose (mg/ml)</t>
  </si>
  <si>
    <t>Arabinose (mg/ml)</t>
  </si>
  <si>
    <t>Galactose (mg/ml)</t>
  </si>
  <si>
    <t>Glucose (mg)</t>
  </si>
  <si>
    <t>Xylose (mg)</t>
  </si>
  <si>
    <t>Oven Method</t>
  </si>
  <si>
    <t>Dry Pan (g)</t>
  </si>
  <si>
    <t>Sample (g)</t>
  </si>
  <si>
    <t>Pan with dry solids (g)</t>
  </si>
  <si>
    <t>Dry sample (g)</t>
  </si>
  <si>
    <t>IR Method</t>
  </si>
  <si>
    <t>% Xylan</t>
  </si>
  <si>
    <t>Extinction coefficeint</t>
  </si>
  <si>
    <t>Hydrolyzate Volume (ml)</t>
  </si>
  <si>
    <t>HPLC Sequence:</t>
  </si>
  <si>
    <t>Owner's Name</t>
  </si>
  <si>
    <t>Sugar Recovery Standards</t>
  </si>
  <si>
    <t>% Total</t>
  </si>
  <si>
    <t>Name</t>
  </si>
  <si>
    <t>Average Recovery</t>
  </si>
  <si>
    <t>Prehydrolysis</t>
  </si>
  <si>
    <t/>
  </si>
  <si>
    <t>Posthydrolysis</t>
  </si>
  <si>
    <t>Recovery</t>
  </si>
  <si>
    <t>Mannose</t>
  </si>
  <si>
    <t>SRS #</t>
  </si>
  <si>
    <t>SRS Identifier #1</t>
  </si>
  <si>
    <t>SRS Identifier #2</t>
  </si>
  <si>
    <t>SRS Identifier #3</t>
  </si>
  <si>
    <t>Choose the most appropriate SRS#</t>
  </si>
  <si>
    <t>Glucose</t>
  </si>
  <si>
    <t>Xylose</t>
  </si>
  <si>
    <t>Galactose</t>
  </si>
  <si>
    <t>Arabinose</t>
  </si>
  <si>
    <t>col#:</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</si>
</sst>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0"/>
    <numFmt numFmtId="167" formatCode="0.0000"/>
    <numFmt numFmtId="168" formatCode="0.000000"/>
    <numFmt numFmtId="169" formatCode="0.0000000"/>
    <numFmt numFmtId="170" formatCode="0.00000000"/>
  </numFmts>
  <fonts count="51">
    <font>
      <sz val="9"/>
      <name val="Geneva"/>
      <family val="0"/>
    </font>
    <font>
      <b/>
      <sz val="9"/>
      <name val="Geneva"/>
      <family val="0"/>
    </font>
    <font>
      <i/>
      <sz val="9"/>
      <name val="Geneva"/>
      <family val="0"/>
    </font>
    <font>
      <b/>
      <i/>
      <sz val="9"/>
      <name val="Geneva"/>
      <family val="0"/>
    </font>
    <font>
      <sz val="9"/>
      <name val="Symbol"/>
      <family val="1"/>
    </font>
    <font>
      <u val="single"/>
      <sz val="9"/>
      <color indexed="12"/>
      <name val="Geneva"/>
      <family val="0"/>
    </font>
    <font>
      <u val="single"/>
      <sz val="9"/>
      <color indexed="36"/>
      <name val="Geneva"/>
      <family val="0"/>
    </font>
    <font>
      <b/>
      <sz val="10"/>
      <name val="Arial"/>
      <family val="2"/>
    </font>
    <font>
      <sz val="8"/>
      <name val="Tahoma"/>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22"/>
      <name val="Geneva"/>
      <family val="0"/>
    </font>
    <font>
      <b/>
      <sz val="9"/>
      <color indexed="22"/>
      <name val="Geneva"/>
      <family val="0"/>
    </font>
    <font>
      <b/>
      <sz val="9"/>
      <color indexed="8"/>
      <name val="Geneva"/>
      <family val="0"/>
    </font>
    <font>
      <sz val="9"/>
      <color indexed="8"/>
      <name val="Genev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0" tint="-0.1499900072813034"/>
      <name val="Geneva"/>
      <family val="0"/>
    </font>
    <font>
      <b/>
      <sz val="9"/>
      <color theme="0" tint="-0.1499900072813034"/>
      <name val="Geneva"/>
      <family val="0"/>
    </font>
    <font>
      <b/>
      <sz val="8"/>
      <name val="Genev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ck"/>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style="thick"/>
      <top>
        <color indexed="63"/>
      </top>
      <bottom style="thin"/>
    </border>
    <border>
      <left style="medium"/>
      <right>
        <color indexed="63"/>
      </right>
      <top style="medium"/>
      <bottom style="mediu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medium"/>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style="medium"/>
      <right>
        <color indexed="63"/>
      </right>
      <top style="thin"/>
      <bottom style="medium"/>
    </border>
    <border>
      <left>
        <color indexed="63"/>
      </left>
      <right style="thin"/>
      <top style="thin"/>
      <bottom style="medium"/>
    </border>
    <border>
      <left style="thin"/>
      <right style="thin"/>
      <top style="thin"/>
      <bottom style="medium"/>
    </border>
    <border>
      <left style="thin"/>
      <right style="medium"/>
      <top style="thin"/>
      <bottom style="thin"/>
    </border>
    <border>
      <left>
        <color indexed="63"/>
      </left>
      <right style="medium"/>
      <top>
        <color indexed="63"/>
      </top>
      <bottom style="medium"/>
    </border>
    <border>
      <left style="thick"/>
      <right>
        <color indexed="63"/>
      </right>
      <top style="medium"/>
      <bottom style="medium"/>
    </border>
    <border>
      <left style="thick"/>
      <right>
        <color indexed="63"/>
      </right>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5"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43">
    <xf numFmtId="0" fontId="0" fillId="0" borderId="0" xfId="0" applyAlignment="1">
      <alignment/>
    </xf>
    <xf numFmtId="0" fontId="0" fillId="0" borderId="0" xfId="0" applyAlignment="1">
      <alignment horizontal="center"/>
    </xf>
    <xf numFmtId="0" fontId="0" fillId="0" borderId="0" xfId="0" applyAlignment="1" applyProtection="1">
      <alignment horizontal="center"/>
      <protection/>
    </xf>
    <xf numFmtId="0" fontId="0" fillId="33" borderId="10" xfId="0" applyFill="1" applyBorder="1" applyAlignment="1" applyProtection="1">
      <alignment horizontal="center"/>
      <protection locked="0"/>
    </xf>
    <xf numFmtId="164" fontId="0" fillId="0" borderId="0" xfId="0" applyNumberFormat="1" applyAlignment="1" applyProtection="1">
      <alignment horizontal="center"/>
      <protection/>
    </xf>
    <xf numFmtId="17" fontId="0" fillId="33" borderId="10" xfId="0" applyNumberFormat="1" applyFill="1" applyBorder="1" applyAlignment="1" applyProtection="1">
      <alignment horizontal="center"/>
      <protection locked="0"/>
    </xf>
    <xf numFmtId="0" fontId="0" fillId="33" borderId="11" xfId="0" applyFill="1" applyBorder="1" applyAlignment="1" applyProtection="1">
      <alignment horizontal="center"/>
      <protection locked="0"/>
    </xf>
    <xf numFmtId="165" fontId="0" fillId="33" borderId="10" xfId="0" applyNumberFormat="1" applyFill="1" applyBorder="1" applyAlignment="1" applyProtection="1">
      <alignment/>
      <protection locked="0"/>
    </xf>
    <xf numFmtId="0" fontId="0" fillId="0" borderId="0" xfId="0" applyFill="1" applyBorder="1" applyAlignment="1" applyProtection="1">
      <alignment horizontal="center"/>
      <protection/>
    </xf>
    <xf numFmtId="0" fontId="0" fillId="0" borderId="12" xfId="0" applyFill="1" applyBorder="1" applyAlignment="1" applyProtection="1">
      <alignment horizontal="center"/>
      <protection/>
    </xf>
    <xf numFmtId="0" fontId="0" fillId="0" borderId="10" xfId="0" applyFill="1" applyBorder="1" applyAlignment="1" applyProtection="1">
      <alignment horizontal="center"/>
      <protection/>
    </xf>
    <xf numFmtId="167" fontId="0" fillId="0" borderId="10" xfId="0" applyNumberFormat="1" applyFill="1" applyBorder="1" applyAlignment="1" applyProtection="1">
      <alignment horizontal="center"/>
      <protection/>
    </xf>
    <xf numFmtId="2" fontId="0" fillId="0" borderId="0" xfId="0" applyNumberFormat="1" applyAlignment="1" applyProtection="1">
      <alignment horizontal="center"/>
      <protection/>
    </xf>
    <xf numFmtId="164" fontId="0" fillId="33" borderId="10" xfId="0" applyNumberFormat="1" applyFill="1" applyBorder="1" applyAlignment="1" applyProtection="1">
      <alignment horizontal="center"/>
      <protection locked="0"/>
    </xf>
    <xf numFmtId="167" fontId="0" fillId="33" borderId="10" xfId="0" applyNumberFormat="1" applyFill="1" applyBorder="1" applyAlignment="1" applyProtection="1">
      <alignment horizontal="center"/>
      <protection locked="0"/>
    </xf>
    <xf numFmtId="165" fontId="0" fillId="0" borderId="0" xfId="0" applyNumberFormat="1" applyAlignment="1" applyProtection="1">
      <alignment horizontal="center"/>
      <protection/>
    </xf>
    <xf numFmtId="2" fontId="0" fillId="0" borderId="0" xfId="0" applyNumberFormat="1" applyAlignment="1">
      <alignment/>
    </xf>
    <xf numFmtId="2" fontId="0" fillId="0" borderId="0" xfId="0" applyNumberFormat="1" applyFill="1" applyBorder="1" applyAlignment="1" applyProtection="1">
      <alignment horizontal="center"/>
      <protection/>
    </xf>
    <xf numFmtId="0" fontId="0" fillId="0" borderId="0" xfId="0" applyAlignment="1" applyProtection="1">
      <alignment horizontal="center" textRotation="90"/>
      <protection/>
    </xf>
    <xf numFmtId="0" fontId="0" fillId="0" borderId="10" xfId="0" applyFill="1" applyBorder="1" applyAlignment="1" applyProtection="1">
      <alignment horizontal="center"/>
      <protection locked="0"/>
    </xf>
    <xf numFmtId="0" fontId="0" fillId="33" borderId="13" xfId="0" applyFill="1" applyBorder="1" applyAlignment="1" applyProtection="1">
      <alignment horizontal="center"/>
      <protection locked="0"/>
    </xf>
    <xf numFmtId="164" fontId="0" fillId="33" borderId="13" xfId="0" applyNumberFormat="1" applyFill="1" applyBorder="1" applyAlignment="1" applyProtection="1">
      <alignment horizontal="center"/>
      <protection locked="0"/>
    </xf>
    <xf numFmtId="0" fontId="0" fillId="0" borderId="10" xfId="0" applyFill="1" applyBorder="1" applyAlignment="1" applyProtection="1">
      <alignment horizontal="center" textRotation="90"/>
      <protection/>
    </xf>
    <xf numFmtId="0" fontId="0" fillId="0" borderId="12" xfId="0" applyFill="1" applyBorder="1" applyAlignment="1" applyProtection="1">
      <alignment horizontal="center" textRotation="90"/>
      <protection/>
    </xf>
    <xf numFmtId="0" fontId="0" fillId="0" borderId="0" xfId="0" applyAlignment="1">
      <alignment horizontal="center" textRotation="90"/>
    </xf>
    <xf numFmtId="164" fontId="0" fillId="0" borderId="0" xfId="0" applyNumberFormat="1" applyAlignment="1" applyProtection="1">
      <alignment horizontal="center" textRotation="90"/>
      <protection/>
    </xf>
    <xf numFmtId="2" fontId="0" fillId="0" borderId="10" xfId="0" applyNumberFormat="1" applyFill="1" applyBorder="1" applyAlignment="1" applyProtection="1">
      <alignment horizontal="center" textRotation="90"/>
      <protection/>
    </xf>
    <xf numFmtId="0" fontId="0" fillId="0" borderId="14" xfId="0" applyBorder="1" applyAlignment="1" applyProtection="1">
      <alignment horizontal="center" textRotation="90"/>
      <protection/>
    </xf>
    <xf numFmtId="0" fontId="0" fillId="0" borderId="0" xfId="0" applyBorder="1" applyAlignment="1" applyProtection="1">
      <alignment horizontal="center" textRotation="90"/>
      <protection/>
    </xf>
    <xf numFmtId="0" fontId="0" fillId="0" borderId="15" xfId="0" applyBorder="1" applyAlignment="1" applyProtection="1">
      <alignment horizontal="center" textRotation="90"/>
      <protection/>
    </xf>
    <xf numFmtId="0" fontId="0" fillId="0" borderId="14" xfId="0" applyBorder="1" applyAlignment="1" applyProtection="1">
      <alignment horizontal="center"/>
      <protection/>
    </xf>
    <xf numFmtId="0" fontId="0" fillId="0" borderId="0" xfId="0" applyBorder="1" applyAlignment="1" applyProtection="1">
      <alignment horizontal="center"/>
      <protection/>
    </xf>
    <xf numFmtId="0" fontId="0" fillId="0" borderId="15" xfId="0" applyBorder="1" applyAlignment="1" applyProtection="1">
      <alignment horizontal="center"/>
      <protection/>
    </xf>
    <xf numFmtId="0" fontId="0" fillId="0" borderId="0" xfId="0" applyAlignment="1" applyProtection="1">
      <alignment horizontal="center" textRotation="90" wrapText="1"/>
      <protection/>
    </xf>
    <xf numFmtId="0" fontId="0" fillId="0" borderId="0" xfId="0" applyFill="1" applyBorder="1" applyAlignment="1" applyProtection="1">
      <alignment horizontal="center" textRotation="90" wrapText="1"/>
      <protection/>
    </xf>
    <xf numFmtId="0" fontId="0" fillId="0" borderId="0" xfId="0" applyAlignment="1">
      <alignment horizontal="center" textRotation="90" wrapText="1"/>
    </xf>
    <xf numFmtId="0" fontId="0" fillId="0" borderId="0" xfId="0" applyFill="1" applyBorder="1" applyAlignment="1" applyProtection="1">
      <alignment horizontal="center" textRotation="90"/>
      <protection/>
    </xf>
    <xf numFmtId="2" fontId="0" fillId="0" borderId="0" xfId="0" applyNumberFormat="1" applyAlignment="1">
      <alignment horizontal="center"/>
    </xf>
    <xf numFmtId="2" fontId="0" fillId="0" borderId="11" xfId="0" applyNumberFormat="1" applyBorder="1" applyAlignment="1" applyProtection="1">
      <alignment horizontal="center"/>
      <protection/>
    </xf>
    <xf numFmtId="0" fontId="0" fillId="0" borderId="13" xfId="0" applyFill="1" applyBorder="1" applyAlignment="1" applyProtection="1">
      <alignment horizontal="center"/>
      <protection locked="0"/>
    </xf>
    <xf numFmtId="0" fontId="0" fillId="33" borderId="10" xfId="0" applyFill="1" applyBorder="1" applyAlignment="1">
      <alignment horizontal="center"/>
    </xf>
    <xf numFmtId="0" fontId="0" fillId="33" borderId="10" xfId="0" applyFill="1" applyBorder="1" applyAlignment="1" applyProtection="1">
      <alignment horizontal="center" textRotation="90"/>
      <protection/>
    </xf>
    <xf numFmtId="2" fontId="0" fillId="0" borderId="11" xfId="0" applyNumberFormat="1" applyFill="1" applyBorder="1" applyAlignment="1" applyProtection="1">
      <alignment horizontal="center"/>
      <protection/>
    </xf>
    <xf numFmtId="0" fontId="0" fillId="0" borderId="16" xfId="0" applyFill="1" applyBorder="1" applyAlignment="1" applyProtection="1">
      <alignment horizontal="center" textRotation="90"/>
      <protection/>
    </xf>
    <xf numFmtId="0" fontId="0" fillId="0" borderId="17" xfId="0" applyFill="1" applyBorder="1" applyAlignment="1" applyProtection="1">
      <alignment horizontal="center" textRotation="90"/>
      <protection/>
    </xf>
    <xf numFmtId="2" fontId="0" fillId="0" borderId="10" xfId="0" applyNumberFormat="1" applyFill="1" applyBorder="1" applyAlignment="1" applyProtection="1">
      <alignment horizontal="center"/>
      <protection/>
    </xf>
    <xf numFmtId="9" fontId="0" fillId="0" borderId="13" xfId="60" applyFill="1" applyBorder="1" applyAlignment="1" applyProtection="1">
      <alignment horizontal="center"/>
      <protection/>
    </xf>
    <xf numFmtId="0" fontId="1" fillId="0" borderId="18" xfId="0" applyFont="1" applyFill="1" applyBorder="1" applyAlignment="1" applyProtection="1">
      <alignment horizontal="center"/>
      <protection/>
    </xf>
    <xf numFmtId="0" fontId="0" fillId="0" borderId="0" xfId="0" applyAlignment="1" applyProtection="1">
      <alignment/>
      <protection/>
    </xf>
    <xf numFmtId="0" fontId="0" fillId="33" borderId="17" xfId="0" applyFill="1" applyBorder="1" applyAlignment="1" applyProtection="1">
      <alignment horizontal="center" textRotation="90"/>
      <protection/>
    </xf>
    <xf numFmtId="0" fontId="0" fillId="33" borderId="19" xfId="0" applyFill="1" applyBorder="1" applyAlignment="1" applyProtection="1">
      <alignment horizontal="center" textRotation="90"/>
      <protection/>
    </xf>
    <xf numFmtId="0" fontId="0" fillId="33" borderId="16" xfId="0" applyFill="1" applyBorder="1" applyAlignment="1" applyProtection="1">
      <alignment horizontal="center" textRotation="90"/>
      <protection/>
    </xf>
    <xf numFmtId="0" fontId="0" fillId="33" borderId="11" xfId="0" applyFill="1" applyBorder="1" applyAlignment="1" applyProtection="1">
      <alignment horizontal="center" textRotation="90"/>
      <protection/>
    </xf>
    <xf numFmtId="0" fontId="0" fillId="0" borderId="13" xfId="0" applyFill="1" applyBorder="1" applyAlignment="1" applyProtection="1">
      <alignment horizontal="center" textRotation="90"/>
      <protection/>
    </xf>
    <xf numFmtId="0" fontId="1" fillId="0" borderId="13" xfId="0" applyFont="1" applyFill="1" applyBorder="1" applyAlignment="1" applyProtection="1">
      <alignment horizontal="center"/>
      <protection/>
    </xf>
    <xf numFmtId="0" fontId="0" fillId="33" borderId="13" xfId="0" applyFill="1" applyBorder="1" applyAlignment="1" applyProtection="1">
      <alignment horizontal="center" textRotation="90"/>
      <protection/>
    </xf>
    <xf numFmtId="0" fontId="0" fillId="0" borderId="10" xfId="0" applyBorder="1" applyAlignment="1" applyProtection="1">
      <alignment horizontal="center" textRotation="90"/>
      <protection/>
    </xf>
    <xf numFmtId="0" fontId="4" fillId="33" borderId="10" xfId="0" applyFont="1" applyFill="1" applyBorder="1" applyAlignment="1" applyProtection="1">
      <alignment horizontal="center" textRotation="90"/>
      <protection/>
    </xf>
    <xf numFmtId="0" fontId="0" fillId="33" borderId="10" xfId="0" applyFont="1" applyFill="1" applyBorder="1" applyAlignment="1" applyProtection="1">
      <alignment horizontal="center" textRotation="90"/>
      <protection/>
    </xf>
    <xf numFmtId="166" fontId="0" fillId="33" borderId="10" xfId="0" applyNumberFormat="1" applyFill="1" applyBorder="1" applyAlignment="1" applyProtection="1">
      <alignment horizontal="center"/>
      <protection locked="0"/>
    </xf>
    <xf numFmtId="0" fontId="0" fillId="0" borderId="10" xfId="0" applyBorder="1" applyAlignment="1">
      <alignment horizontal="center"/>
    </xf>
    <xf numFmtId="2" fontId="0" fillId="33" borderId="13" xfId="0" applyNumberFormat="1" applyFill="1" applyBorder="1" applyAlignment="1" applyProtection="1">
      <alignment horizontal="center"/>
      <protection locked="0"/>
    </xf>
    <xf numFmtId="2" fontId="0" fillId="33" borderId="11" xfId="0" applyNumberFormat="1" applyFill="1" applyBorder="1" applyAlignment="1" applyProtection="1">
      <alignment horizontal="center"/>
      <protection locked="0"/>
    </xf>
    <xf numFmtId="2" fontId="0" fillId="33" borderId="10" xfId="0" applyNumberFormat="1" applyFill="1" applyBorder="1" applyAlignment="1" applyProtection="1">
      <alignment horizontal="center"/>
      <protection locked="0"/>
    </xf>
    <xf numFmtId="2" fontId="0" fillId="0" borderId="10" xfId="0" applyNumberFormat="1" applyFill="1" applyBorder="1" applyAlignment="1" applyProtection="1">
      <alignment horizontal="center"/>
      <protection locked="0"/>
    </xf>
    <xf numFmtId="0" fontId="1" fillId="0" borderId="14" xfId="0" applyFont="1" applyBorder="1" applyAlignment="1" applyProtection="1">
      <alignment horizontal="center"/>
      <protection/>
    </xf>
    <xf numFmtId="0" fontId="1" fillId="0" borderId="0" xfId="0" applyFont="1" applyBorder="1" applyAlignment="1" applyProtection="1">
      <alignment horizontal="center"/>
      <protection/>
    </xf>
    <xf numFmtId="0" fontId="1" fillId="0" borderId="15" xfId="0" applyFont="1" applyBorder="1" applyAlignment="1" applyProtection="1">
      <alignment horizontal="center"/>
      <protection/>
    </xf>
    <xf numFmtId="0" fontId="1" fillId="0" borderId="0" xfId="0" applyFont="1" applyFill="1" applyBorder="1" applyAlignment="1" applyProtection="1">
      <alignment horizontal="center"/>
      <protection/>
    </xf>
    <xf numFmtId="0" fontId="1" fillId="0" borderId="15" xfId="0" applyFont="1" applyFill="1" applyBorder="1" applyAlignment="1" applyProtection="1">
      <alignment horizontal="center"/>
      <protection/>
    </xf>
    <xf numFmtId="0" fontId="0" fillId="0" borderId="0" xfId="0" applyFill="1" applyBorder="1" applyAlignment="1" applyProtection="1">
      <alignment horizontal="center"/>
      <protection locked="0"/>
    </xf>
    <xf numFmtId="0" fontId="0" fillId="0" borderId="20" xfId="0" applyBorder="1" applyAlignment="1" applyProtection="1">
      <alignment horizontal="center"/>
      <protection/>
    </xf>
    <xf numFmtId="0" fontId="0" fillId="0" borderId="21" xfId="0" applyBorder="1" applyAlignment="1" applyProtection="1">
      <alignment horizontal="center"/>
      <protection/>
    </xf>
    <xf numFmtId="0" fontId="0" fillId="0" borderId="16" xfId="0" applyBorder="1" applyAlignment="1" applyProtection="1">
      <alignment horizontal="center"/>
      <protection/>
    </xf>
    <xf numFmtId="0" fontId="1" fillId="0" borderId="14" xfId="0" applyFont="1"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15" xfId="0" applyFont="1" applyBorder="1" applyAlignment="1" applyProtection="1">
      <alignment horizontal="center"/>
      <protection locked="0"/>
    </xf>
    <xf numFmtId="0" fontId="0" fillId="33" borderId="0" xfId="0" applyFill="1" applyBorder="1" applyAlignment="1" applyProtection="1">
      <alignment horizontal="center"/>
      <protection locked="0"/>
    </xf>
    <xf numFmtId="0" fontId="0" fillId="33" borderId="14" xfId="0" applyFill="1" applyBorder="1" applyAlignment="1" applyProtection="1">
      <alignment horizontal="center" textRotation="90" wrapText="1"/>
      <protection/>
    </xf>
    <xf numFmtId="3" fontId="0" fillId="33" borderId="10" xfId="0" applyNumberFormat="1" applyFill="1" applyBorder="1" applyAlignment="1" applyProtection="1">
      <alignment horizontal="center"/>
      <protection locked="0"/>
    </xf>
    <xf numFmtId="0" fontId="0" fillId="0" borderId="22" xfId="57" applyFont="1" applyBorder="1" applyAlignment="1" applyProtection="1">
      <alignment horizontal="center" textRotation="90"/>
      <protection/>
    </xf>
    <xf numFmtId="0" fontId="48" fillId="0" borderId="0" xfId="0" applyFont="1" applyAlignment="1" applyProtection="1">
      <alignment horizontal="center"/>
      <protection/>
    </xf>
    <xf numFmtId="0" fontId="49" fillId="0" borderId="14" xfId="0" applyFont="1" applyBorder="1" applyAlignment="1" applyProtection="1">
      <alignment horizontal="center"/>
      <protection locked="0"/>
    </xf>
    <xf numFmtId="0" fontId="49" fillId="0" borderId="0" xfId="0" applyFont="1" applyBorder="1" applyAlignment="1" applyProtection="1">
      <alignment horizontal="center"/>
      <protection locked="0"/>
    </xf>
    <xf numFmtId="0" fontId="49" fillId="0" borderId="15" xfId="0" applyFont="1" applyBorder="1" applyAlignment="1" applyProtection="1">
      <alignment horizontal="center"/>
      <protection locked="0"/>
    </xf>
    <xf numFmtId="0" fontId="0" fillId="34" borderId="0" xfId="0" applyFont="1" applyFill="1" applyBorder="1" applyAlignment="1" applyProtection="1">
      <alignment horizontal="left"/>
      <protection locked="0"/>
    </xf>
    <xf numFmtId="0" fontId="0" fillId="34" borderId="0" xfId="0" applyFont="1" applyFill="1" applyBorder="1" applyAlignment="1" applyProtection="1">
      <alignment horizontal="center"/>
      <protection locked="0"/>
    </xf>
    <xf numFmtId="0" fontId="0" fillId="34" borderId="15" xfId="0" applyFont="1" applyFill="1" applyBorder="1" applyAlignment="1" applyProtection="1">
      <alignment horizontal="center"/>
      <protection locked="0"/>
    </xf>
    <xf numFmtId="0" fontId="0" fillId="34" borderId="0" xfId="0" applyFill="1" applyBorder="1" applyAlignment="1" applyProtection="1">
      <alignment horizontal="center"/>
      <protection locked="0"/>
    </xf>
    <xf numFmtId="0" fontId="0" fillId="34" borderId="20" xfId="0" applyFont="1" applyFill="1" applyBorder="1" applyAlignment="1" applyProtection="1">
      <alignment horizontal="right"/>
      <protection locked="0"/>
    </xf>
    <xf numFmtId="0" fontId="1" fillId="34" borderId="0" xfId="0" applyFont="1" applyFill="1" applyBorder="1" applyAlignment="1">
      <alignment horizontal="center"/>
    </xf>
    <xf numFmtId="0" fontId="1" fillId="0" borderId="23" xfId="0" applyFont="1" applyBorder="1" applyAlignment="1" applyProtection="1">
      <alignment horizontal="right"/>
      <protection/>
    </xf>
    <xf numFmtId="0" fontId="7" fillId="0" borderId="18" xfId="0" applyFont="1" applyBorder="1" applyAlignment="1" applyProtection="1">
      <alignment/>
      <protection/>
    </xf>
    <xf numFmtId="0" fontId="7" fillId="0" borderId="24" xfId="0" applyFont="1" applyBorder="1" applyAlignment="1" applyProtection="1">
      <alignment/>
      <protection/>
    </xf>
    <xf numFmtId="0" fontId="7" fillId="0" borderId="25" xfId="0" applyFont="1" applyBorder="1" applyAlignment="1" applyProtection="1">
      <alignment/>
      <protection/>
    </xf>
    <xf numFmtId="0" fontId="7" fillId="0" borderId="26" xfId="0" applyFont="1" applyBorder="1" applyAlignment="1" applyProtection="1">
      <alignment/>
      <protection/>
    </xf>
    <xf numFmtId="0" fontId="7" fillId="0" borderId="0" xfId="0" applyFont="1" applyBorder="1" applyAlignment="1" applyProtection="1">
      <alignment/>
      <protection/>
    </xf>
    <xf numFmtId="0" fontId="7" fillId="0" borderId="27" xfId="0" applyFont="1" applyBorder="1" applyAlignment="1" applyProtection="1">
      <alignment/>
      <protection/>
    </xf>
    <xf numFmtId="0" fontId="7" fillId="0" borderId="28" xfId="0" applyFont="1" applyBorder="1" applyAlignment="1" applyProtection="1">
      <alignment/>
      <protection/>
    </xf>
    <xf numFmtId="0" fontId="0" fillId="34" borderId="29" xfId="0" applyFont="1" applyFill="1" applyBorder="1" applyAlignment="1" applyProtection="1">
      <alignment horizontal="center"/>
      <protection/>
    </xf>
    <xf numFmtId="0" fontId="0" fillId="34" borderId="30" xfId="0" applyFont="1" applyFill="1" applyBorder="1" applyAlignment="1" applyProtection="1">
      <alignment horizontal="center"/>
      <protection/>
    </xf>
    <xf numFmtId="0" fontId="0" fillId="34" borderId="31" xfId="0" applyFont="1" applyFill="1" applyBorder="1" applyAlignment="1" applyProtection="1">
      <alignment horizontal="center"/>
      <protection/>
    </xf>
    <xf numFmtId="0" fontId="0" fillId="34" borderId="32" xfId="0" applyFont="1" applyFill="1" applyBorder="1" applyAlignment="1" applyProtection="1">
      <alignment horizontal="center"/>
      <protection/>
    </xf>
    <xf numFmtId="0" fontId="0" fillId="34" borderId="33" xfId="0" applyFont="1" applyFill="1" applyBorder="1" applyAlignment="1" applyProtection="1">
      <alignment horizontal="center"/>
      <protection/>
    </xf>
    <xf numFmtId="0" fontId="0" fillId="34" borderId="34" xfId="0" applyFont="1" applyFill="1" applyBorder="1" applyAlignment="1" applyProtection="1">
      <alignment horizontal="center"/>
      <protection/>
    </xf>
    <xf numFmtId="0" fontId="0" fillId="34" borderId="35" xfId="0" applyFont="1" applyFill="1" applyBorder="1" applyAlignment="1" applyProtection="1">
      <alignment horizontal="center"/>
      <protection/>
    </xf>
    <xf numFmtId="0" fontId="0" fillId="34" borderId="19" xfId="0" applyFont="1" applyFill="1" applyBorder="1" applyAlignment="1" applyProtection="1">
      <alignment horizontal="center"/>
      <protection/>
    </xf>
    <xf numFmtId="0" fontId="0" fillId="34" borderId="16" xfId="0" applyFont="1" applyFill="1" applyBorder="1" applyAlignment="1" applyProtection="1">
      <alignment horizontal="center"/>
      <protection/>
    </xf>
    <xf numFmtId="0" fontId="0" fillId="34" borderId="36" xfId="0" applyFont="1" applyFill="1" applyBorder="1" applyAlignment="1" applyProtection="1">
      <alignment horizontal="center"/>
      <protection/>
    </xf>
    <xf numFmtId="0" fontId="0" fillId="34" borderId="28" xfId="0" applyFont="1" applyFill="1" applyBorder="1" applyAlignment="1" applyProtection="1">
      <alignment horizontal="center"/>
      <protection/>
    </xf>
    <xf numFmtId="0" fontId="0" fillId="34" borderId="37" xfId="0" applyFont="1" applyFill="1" applyBorder="1" applyAlignment="1" applyProtection="1">
      <alignment horizontal="center"/>
      <protection/>
    </xf>
    <xf numFmtId="0" fontId="0" fillId="34" borderId="37" xfId="0" applyFill="1" applyBorder="1" applyAlignment="1" applyProtection="1">
      <alignment horizontal="center"/>
      <protection/>
    </xf>
    <xf numFmtId="0" fontId="0" fillId="34" borderId="38" xfId="0" applyFont="1" applyFill="1" applyBorder="1" applyAlignment="1" applyProtection="1">
      <alignment horizontal="center"/>
      <protection/>
    </xf>
    <xf numFmtId="0" fontId="0" fillId="0" borderId="0" xfId="0" applyFont="1" applyAlignment="1" applyProtection="1">
      <alignment/>
      <protection/>
    </xf>
    <xf numFmtId="0" fontId="0" fillId="0" borderId="0" xfId="0" applyFont="1" applyAlignment="1">
      <alignment/>
    </xf>
    <xf numFmtId="0" fontId="0" fillId="0" borderId="26" xfId="0" applyFont="1" applyBorder="1" applyAlignment="1" applyProtection="1">
      <alignment/>
      <protection/>
    </xf>
    <xf numFmtId="0" fontId="0" fillId="0" borderId="0" xfId="57" applyFont="1" applyBorder="1" applyAlignment="1" applyProtection="1">
      <alignment horizontal="center" textRotation="90"/>
      <protection/>
    </xf>
    <xf numFmtId="0" fontId="0" fillId="0" borderId="0" xfId="0" applyFont="1" applyBorder="1" applyAlignment="1" applyProtection="1">
      <alignment/>
      <protection/>
    </xf>
    <xf numFmtId="0" fontId="9" fillId="0" borderId="22" xfId="0" applyFont="1" applyBorder="1" applyAlignment="1" applyProtection="1">
      <alignment/>
      <protection/>
    </xf>
    <xf numFmtId="0" fontId="0" fillId="33" borderId="10" xfId="0" applyFont="1" applyFill="1" applyBorder="1" applyAlignment="1" applyProtection="1">
      <alignment/>
      <protection locked="0"/>
    </xf>
    <xf numFmtId="0" fontId="9" fillId="33" borderId="39" xfId="0" applyFont="1" applyFill="1" applyBorder="1" applyAlignment="1" applyProtection="1">
      <alignment/>
      <protection locked="0"/>
    </xf>
    <xf numFmtId="0" fontId="7" fillId="0" borderId="22" xfId="0" applyFont="1" applyBorder="1" applyAlignment="1" applyProtection="1">
      <alignment/>
      <protection/>
    </xf>
    <xf numFmtId="0" fontId="7" fillId="0" borderId="40" xfId="0" applyFont="1" applyBorder="1" applyAlignment="1" applyProtection="1">
      <alignment/>
      <protection/>
    </xf>
    <xf numFmtId="0" fontId="1" fillId="0" borderId="41" xfId="0" applyFont="1" applyFill="1" applyBorder="1" applyAlignment="1" applyProtection="1">
      <alignment horizontal="center"/>
      <protection/>
    </xf>
    <xf numFmtId="0" fontId="1" fillId="0" borderId="24" xfId="0" applyFont="1" applyFill="1" applyBorder="1" applyAlignment="1" applyProtection="1">
      <alignment horizontal="center"/>
      <protection/>
    </xf>
    <xf numFmtId="0" fontId="1" fillId="0" borderId="25" xfId="0" applyFont="1" applyFill="1" applyBorder="1" applyAlignment="1" applyProtection="1">
      <alignment horizontal="center"/>
      <protection/>
    </xf>
    <xf numFmtId="0" fontId="1" fillId="0" borderId="42" xfId="0" applyFont="1" applyFill="1" applyBorder="1" applyAlignment="1" applyProtection="1">
      <alignment horizontal="center"/>
      <protection/>
    </xf>
    <xf numFmtId="0" fontId="1" fillId="0" borderId="35" xfId="0" applyFont="1" applyFill="1" applyBorder="1" applyAlignment="1" applyProtection="1">
      <alignment horizontal="center"/>
      <protection/>
    </xf>
    <xf numFmtId="0" fontId="1" fillId="0" borderId="11" xfId="0" applyFont="1" applyFill="1" applyBorder="1" applyAlignment="1" applyProtection="1">
      <alignment horizontal="center"/>
      <protection/>
    </xf>
    <xf numFmtId="0" fontId="7" fillId="33" borderId="24" xfId="0" applyFont="1" applyFill="1" applyBorder="1" applyAlignment="1" applyProtection="1">
      <alignment horizontal="center"/>
      <protection locked="0"/>
    </xf>
    <xf numFmtId="0" fontId="7" fillId="33" borderId="25" xfId="0" applyFont="1" applyFill="1" applyBorder="1" applyAlignment="1" applyProtection="1">
      <alignment horizontal="center"/>
      <protection locked="0"/>
    </xf>
    <xf numFmtId="0" fontId="1" fillId="0" borderId="14" xfId="0" applyFont="1" applyBorder="1" applyAlignment="1" applyProtection="1">
      <alignment horizontal="center"/>
      <protection/>
    </xf>
    <xf numFmtId="0" fontId="1" fillId="0" borderId="0" xfId="0" applyFont="1" applyBorder="1" applyAlignment="1" applyProtection="1">
      <alignment horizontal="center"/>
      <protection/>
    </xf>
    <xf numFmtId="0" fontId="1" fillId="0" borderId="15" xfId="0" applyFont="1" applyBorder="1" applyAlignment="1" applyProtection="1">
      <alignment horizontal="center"/>
      <protection/>
    </xf>
    <xf numFmtId="0" fontId="1" fillId="34" borderId="30" xfId="0" applyFont="1" applyFill="1" applyBorder="1" applyAlignment="1">
      <alignment horizontal="center"/>
    </xf>
    <xf numFmtId="0" fontId="1" fillId="34" borderId="31" xfId="0" applyFont="1" applyFill="1" applyBorder="1" applyAlignment="1">
      <alignment horizontal="center"/>
    </xf>
    <xf numFmtId="0" fontId="0" fillId="0" borderId="43" xfId="0" applyBorder="1" applyAlignment="1" applyProtection="1">
      <alignment horizontal="center" vertical="center" textRotation="90" wrapText="1"/>
      <protection/>
    </xf>
    <xf numFmtId="0" fontId="0" fillId="0" borderId="44" xfId="0" applyBorder="1" applyAlignment="1" applyProtection="1">
      <alignment horizontal="center" vertical="center" textRotation="90" wrapText="1"/>
      <protection/>
    </xf>
    <xf numFmtId="0" fontId="0" fillId="0" borderId="45" xfId="0" applyBorder="1" applyAlignment="1" applyProtection="1">
      <alignment horizontal="center" vertical="center" textRotation="90" wrapText="1"/>
      <protection/>
    </xf>
    <xf numFmtId="165" fontId="0" fillId="33" borderId="12" xfId="0" applyNumberFormat="1" applyFill="1" applyBorder="1" applyAlignment="1" applyProtection="1">
      <alignment horizontal="center"/>
      <protection locked="0"/>
    </xf>
    <xf numFmtId="165" fontId="0" fillId="33" borderId="35" xfId="0" applyNumberFormat="1" applyFill="1" applyBorder="1" applyAlignment="1" applyProtection="1">
      <alignment horizontal="center"/>
      <protection locked="0"/>
    </xf>
    <xf numFmtId="165" fontId="0" fillId="33" borderId="11" xfId="0" applyNumberFormat="1" applyFill="1" applyBorder="1" applyAlignment="1" applyProtection="1">
      <alignment horizontal="center"/>
      <protection locked="0"/>
    </xf>
    <xf numFmtId="0" fontId="1" fillId="33" borderId="10" xfId="0" applyFont="1" applyFill="1" applyBorder="1" applyAlignment="1" applyProtection="1">
      <alignment horizont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alc sheet-liquors 5-04"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15</xdr:col>
      <xdr:colOff>47625</xdr:colOff>
      <xdr:row>39</xdr:row>
      <xdr:rowOff>142875</xdr:rowOff>
    </xdr:to>
    <xdr:sp>
      <xdr:nvSpPr>
        <xdr:cNvPr id="1" name="Text Box 1"/>
        <xdr:cNvSpPr txBox="1">
          <a:spLocks noChangeArrowheads="1"/>
        </xdr:cNvSpPr>
      </xdr:nvSpPr>
      <xdr:spPr>
        <a:xfrm>
          <a:off x="0" y="0"/>
          <a:ext cx="10334625" cy="60864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1" i="0" u="none" baseline="0">
              <a:solidFill>
                <a:srgbClr val="000000"/>
              </a:solidFill>
              <a:latin typeface="Geneva"/>
              <a:ea typeface="Geneva"/>
              <a:cs typeface="Geneva"/>
            </a:rPr>
            <a:t>Disclaimer:
</a:t>
          </a:r>
          <a:r>
            <a:rPr lang="en-US" cap="none" sz="900" b="0" i="0" u="none" baseline="0">
              <a:solidFill>
                <a:srgbClr val="000000"/>
              </a:solidFill>
              <a:latin typeface="Geneva"/>
              <a:ea typeface="Geneva"/>
              <a:cs typeface="Geneva"/>
            </a:rPr>
            <a:t>
</a:t>
          </a:r>
          <a:r>
            <a:rPr lang="en-US" cap="none" sz="900" b="0" i="0" u="none" baseline="0">
              <a:solidFill>
                <a:srgbClr val="000000"/>
              </a:solidFill>
              <a:latin typeface="Geneva"/>
              <a:ea typeface="Geneva"/>
              <a:cs typeface="Geneva"/>
            </a:rPr>
            <a:t>The National Renewable Energy Laboratory (NREL) is operated for the U.S. Department of Energy (DOE) by Alliance for Sustainable Energy, LLC ("Alliance").
</a:t>
          </a:r>
          <a:r>
            <a:rPr lang="en-US" cap="none" sz="900" b="0" i="0" u="none" baseline="0">
              <a:solidFill>
                <a:srgbClr val="000000"/>
              </a:solidFill>
              <a:latin typeface="Geneva"/>
              <a:ea typeface="Geneva"/>
              <a:cs typeface="Geneva"/>
            </a:rPr>
            <a:t>
</a:t>
          </a:r>
          <a:r>
            <a:rPr lang="en-US" cap="none" sz="900" b="0" i="0" u="none" baseline="0">
              <a:solidFill>
                <a:srgbClr val="000000"/>
              </a:solidFill>
              <a:latin typeface="Geneva"/>
              <a:ea typeface="Geneva"/>
              <a:cs typeface="Geneva"/>
            </a:rPr>
            <a:t>Access to or use of any data or software made available on this server ("Data") shall impose the following obligations on the user, and use of the Data constitutes user's agreement to these terms. The user is granted the right, without any fee or cost, to use or copy the Data, provided that this entire notice appears in all copies of the Data.  Further, the user agrees to credit DOE/NREL/ALLIANCE in any publication that results from the use of the Data.  The names DOE/NREL/ALLIANCE, however, may not be used in any advertising or publicity to endorse or promote any products or commercial entities unless specific written permission is obtained from DOE/NREL/ ALLIANCE.  The user also understands that DOE/NREL/ALLIANCE are not obligated to provide the user with any support, consulting, training or assistance of any kind with regard to the use of the Data or to provide the user with any updates, revisions or new versions thereof. DOE, NREL, and ALLIANCE do not guarantee or endorse any results generated by use of the Data, and user is entirely responsible for the results and any reliance on the results or the Data in general.
</a:t>
          </a:r>
          <a:r>
            <a:rPr lang="en-US" cap="none" sz="900" b="0" i="0" u="none" baseline="0">
              <a:solidFill>
                <a:srgbClr val="000000"/>
              </a:solidFill>
              <a:latin typeface="Geneva"/>
              <a:ea typeface="Geneva"/>
              <a:cs typeface="Geneva"/>
            </a:rPr>
            <a:t>
</a:t>
          </a:r>
          <a:r>
            <a:rPr lang="en-US" cap="none" sz="900" b="0" i="0" u="none" baseline="0">
              <a:solidFill>
                <a:srgbClr val="000000"/>
              </a:solidFill>
              <a:latin typeface="Geneva"/>
              <a:ea typeface="Geneva"/>
              <a:cs typeface="Geneva"/>
            </a:rPr>
            <a:t>USER AGREES TO INDEMNIFY DOE/NREL/ALLIANCE AND ITS SUBSIDIARIES, AFFILIATES, OFFICERS, AGENTS, AND EMPLOYEES AGAINST ANY CLAIM OR DEMAND, INCLUDING REASONABLE ATTORNEYS' FEES, RELATED TO USER’S USE OF THE DATA.  THE DATA ARE PROVIDED BY DOE/NREL/ALLIANCE "AS IS," AND ANY EXPRESS OR IMPLIED WARRANTIES, INCLUDING BUT NOT LIMITED TO THE IMPLIED WARRANTIES OF MERCHANTABILITY AND FITNESS FOR A PARTICULAR PURPOSE ARE DISCLAIMED.  DOE/NREL/ALLIANCE ASSUME NO LEGAL LIABILITY OR RESPONSIBILITY FOR THE ACCURACY, COMPLETENESS, OR USEFULNESS OF THE DATA, OR REPRESENT THAT ITS USE WOULD NOT INFRINGE PRIVATELY OWNED RIGHTS.  IN NO EVENT SHALL DOE/NREL/ALLIANCE BE LIABLE FOR ANY SPECIAL, INDIRECT OR CONSEQUENTIAL DAMAGES OR ANY DAMAGES WHATSOEVER, INCLUDING BUT NOT LIMITED TO CLAIMS ASSOCIATED WITH THE LOSS OF DATA OR PROFITS, THAT MAY RESULT FROM AN ACTION IN CONTRACT, NEGLIGENCE OR OTHER TORTIOUS CLAIM THAT ARISES OUT OF OR IN CONNECTION WITH THE ACCESS, USE OR PERFORMANCE OF THE DATA.
</a:t>
          </a:r>
          <a:r>
            <a:rPr lang="en-US" cap="none" sz="900" b="0" i="0" u="none" baseline="0">
              <a:solidFill>
                <a:srgbClr val="000000"/>
              </a:solidFill>
              <a:latin typeface="Geneva"/>
              <a:ea typeface="Geneva"/>
              <a:cs typeface="Geneva"/>
            </a:rPr>
            <a:t>
</a:t>
          </a:r>
          <a:r>
            <a:rPr lang="en-US" cap="none" sz="900" b="1" i="0" u="none" baseline="0">
              <a:solidFill>
                <a:srgbClr val="000000"/>
              </a:solidFill>
              <a:latin typeface="Geneva"/>
              <a:ea typeface="Geneva"/>
              <a:cs typeface="Geneva"/>
            </a:rPr>
            <a:t>Instructions for use:</a:t>
          </a:r>
          <a:r>
            <a:rPr lang="en-US" cap="none" sz="900" b="0" i="0" u="none" baseline="0">
              <a:solidFill>
                <a:srgbClr val="000000"/>
              </a:solidFill>
              <a:latin typeface="Geneva"/>
              <a:ea typeface="Geneva"/>
              <a:cs typeface="Geneva"/>
            </a:rPr>
            <a:t>
</a:t>
          </a:r>
          <a:r>
            <a:rPr lang="en-US" cap="none" sz="900" b="0" i="0" u="none" baseline="0">
              <a:solidFill>
                <a:srgbClr val="000000"/>
              </a:solidFill>
              <a:latin typeface="Geneva"/>
              <a:ea typeface="Geneva"/>
              <a:cs typeface="Geneva"/>
            </a:rPr>
            <a:t>
</a:t>
          </a:r>
          <a:r>
            <a:rPr lang="en-US" cap="none" sz="900" b="0" i="0" u="none" baseline="0">
              <a:solidFill>
                <a:srgbClr val="000000"/>
              </a:solidFill>
              <a:latin typeface="Geneva"/>
              <a:ea typeface="Geneva"/>
              <a:cs typeface="Geneva"/>
            </a:rPr>
            <a:t>- This workbook is intended for use in conjunction with National Renewable Energy Laboratory (NREL) approved Laboratory Analytical Procedures (LAPs) only.
</a:t>
          </a:r>
          <a:r>
            <a:rPr lang="en-US" cap="none" sz="900" b="0" i="0" u="none" baseline="0">
              <a:solidFill>
                <a:srgbClr val="000000"/>
              </a:solidFill>
              <a:latin typeface="Geneva"/>
              <a:ea typeface="Geneva"/>
              <a:cs typeface="Geneva"/>
            </a:rPr>
            <a:t>
</a:t>
          </a:r>
          <a:r>
            <a:rPr lang="en-US" cap="none" sz="900" b="0" i="0" u="none" baseline="0">
              <a:solidFill>
                <a:srgbClr val="000000"/>
              </a:solidFill>
              <a:latin typeface="Geneva"/>
              <a:ea typeface="Geneva"/>
              <a:cs typeface="Geneva"/>
            </a:rPr>
            <a:t>- Cells highlighted in blue are areas where values or information should be entered.
</a:t>
          </a:r>
          <a:r>
            <a:rPr lang="en-US" cap="none" sz="900" b="0" i="0" u="none" baseline="0">
              <a:solidFill>
                <a:srgbClr val="000000"/>
              </a:solidFill>
              <a:latin typeface="Geneva"/>
              <a:ea typeface="Geneva"/>
              <a:cs typeface="Geneva"/>
            </a:rPr>
            <a:t>- Cells in white are calculations or references that should not be changed unless necessary.
</a:t>
          </a:r>
          <a:r>
            <a:rPr lang="en-US" cap="none" sz="900" b="0" i="0" u="none" baseline="0">
              <a:solidFill>
                <a:srgbClr val="000000"/>
              </a:solidFill>
              <a:latin typeface="Geneva"/>
              <a:ea typeface="Geneva"/>
              <a:cs typeface="Geneva"/>
            </a:rPr>
            <a:t>
</a:t>
          </a:r>
          <a:r>
            <a:rPr lang="en-US" cap="none" sz="900" b="0" i="0" u="none" baseline="0">
              <a:solidFill>
                <a:srgbClr val="000000"/>
              </a:solidFill>
              <a:latin typeface="Geneva"/>
              <a:ea typeface="Geneva"/>
              <a:cs typeface="Geneva"/>
            </a:rPr>
            <a:t>- The pages in this workbook are locked to protect the integrity of the workbook.  Many of the cells contain calculations that can be inadvertently changed or copied over.  To unlock a sheet, choose the Tools option from the menu, choose Protection, and highlight the Unprotect Sheet option.  This will unlock all of the cells in the page.  Unlocking is not recommended unless product specific changes must be made.
</a:t>
          </a:r>
          <a:r>
            <a:rPr lang="en-US" cap="none" sz="900" b="0" i="0" u="none" baseline="0">
              <a:solidFill>
                <a:srgbClr val="000000"/>
              </a:solidFill>
              <a:latin typeface="Geneva"/>
              <a:ea typeface="Geneva"/>
              <a:cs typeface="Geneva"/>
            </a:rPr>
            <a:t>
</a:t>
          </a:r>
          <a:r>
            <a:rPr lang="en-US" cap="none" sz="900" b="0" i="0" u="none" baseline="0">
              <a:solidFill>
                <a:srgbClr val="000000"/>
              </a:solidFill>
              <a:latin typeface="Geneva"/>
              <a:ea typeface="Geneva"/>
              <a:cs typeface="Geneva"/>
            </a:rPr>
            <a:t>- This workbook may be distributed to other organizations in its original form only.
</a:t>
          </a:r>
          <a:r>
            <a:rPr lang="en-US" cap="none" sz="900" b="0" i="0" u="none" baseline="0">
              <a:solidFill>
                <a:srgbClr val="000000"/>
              </a:solidFill>
              <a:latin typeface="Geneva"/>
              <a:ea typeface="Geneva"/>
              <a:cs typeface="Geneva"/>
            </a:rPr>
            <a:t>
</a:t>
          </a:r>
          <a:r>
            <a:rPr lang="en-US" cap="none" sz="900" b="0" i="0" u="none" baseline="0">
              <a:solidFill>
                <a:srgbClr val="000000"/>
              </a:solidFill>
              <a:latin typeface="Geneva"/>
              <a:ea typeface="Geneva"/>
              <a:cs typeface="Geneva"/>
            </a:rPr>
            <a:t>- Abbreviations:
</a:t>
          </a:r>
          <a:r>
            <a:rPr lang="en-US" cap="none" sz="900" b="0" i="0" u="none" baseline="0">
              <a:solidFill>
                <a:srgbClr val="000000"/>
              </a:solidFill>
              <a:latin typeface="Geneva"/>
              <a:ea typeface="Geneva"/>
              <a:cs typeface="Geneva"/>
            </a:rPr>
            <a:t>TRB- Technical Record Book
</a:t>
          </a:r>
          <a:r>
            <a:rPr lang="en-US" cap="none" sz="900" b="0" i="0" u="none" baseline="0">
              <a:solidFill>
                <a:srgbClr val="000000"/>
              </a:solidFill>
              <a:latin typeface="Geneva"/>
              <a:ea typeface="Geneva"/>
              <a:cs typeface="Geneva"/>
            </a:rPr>
            <a:t>ADW- Air dry weight, the weight of a sample or apparatus after air drying or vacuum oven drying
</a:t>
          </a:r>
          <a:r>
            <a:rPr lang="en-US" cap="none" sz="900" b="0" i="0" u="none" baseline="0">
              <a:solidFill>
                <a:srgbClr val="000000"/>
              </a:solidFill>
              <a:latin typeface="Geneva"/>
              <a:ea typeface="Geneva"/>
              <a:cs typeface="Geneva"/>
            </a:rPr>
            <a:t>ODW- Oven dry weight, the weight of a sample or apparatus corrected for moisture content
</a:t>
          </a:r>
          <a:r>
            <a:rPr lang="en-US" cap="none" sz="900" b="0" i="0" u="none" baseline="0">
              <a:solidFill>
                <a:srgbClr val="000000"/>
              </a:solidFill>
              <a:latin typeface="Geneva"/>
              <a:ea typeface="Geneva"/>
              <a:cs typeface="Geneva"/>
            </a:rPr>
            <a:t>
</a:t>
          </a:r>
          <a:r>
            <a:rPr lang="en-US" cap="none" sz="900" b="0" i="0" u="none" baseline="0">
              <a:solidFill>
                <a:srgbClr val="000000"/>
              </a:solidFill>
              <a:latin typeface="Geneva"/>
              <a:ea typeface="Geneva"/>
              <a:cs typeface="Geneva"/>
            </a:rPr>
            <a:t>-</a:t>
          </a:r>
          <a:r>
            <a:rPr lang="en-US" cap="none" sz="900" b="0" i="0" u="none" baseline="0">
              <a:solidFill>
                <a:srgbClr val="000000"/>
              </a:solidFill>
              <a:latin typeface="Geneva"/>
              <a:ea typeface="Geneva"/>
              <a:cs typeface="Geneva"/>
            </a:rPr>
            <a:t>From version 08-18-2006 to 07-08-2011, the following changes were made:
</a:t>
          </a:r>
          <a:r>
            <a:rPr lang="en-US" cap="none" sz="900" b="0" i="0" u="none" baseline="0">
              <a:solidFill>
                <a:srgbClr val="000000"/>
              </a:solidFill>
              <a:latin typeface="Geneva"/>
              <a:ea typeface="Geneva"/>
              <a:cs typeface="Geneva"/>
            </a:rPr>
            <a:t> - The acetic acid to acetate modifier was corrected
</a:t>
          </a:r>
          <a:r>
            <a:rPr lang="en-US" cap="none" sz="900" b="0" i="0" u="none" baseline="0">
              <a:solidFill>
                <a:srgbClr val="000000"/>
              </a:solidFill>
              <a:latin typeface="Geneva"/>
              <a:ea typeface="Geneva"/>
              <a:cs typeface="Geneva"/>
            </a:rPr>
            <a:t> - A new Sugar Recovery Standard tab was added to handle triplicate SRS measurements
</a:t>
          </a:r>
          <a:r>
            <a:rPr lang="en-US" cap="none" sz="900" b="0" i="0" u="none" baseline="0">
              <a:solidFill>
                <a:srgbClr val="000000"/>
              </a:solidFill>
              <a:latin typeface="Geneva"/>
              <a:ea typeface="Geneva"/>
              <a:cs typeface="Geneva"/>
            </a:rPr>
            <a:t> -The ability to choose from multiple SRS recoveries was included
</a:t>
          </a:r>
          <a:r>
            <a:rPr lang="en-US" cap="none" sz="900" b="0" i="0" u="none" baseline="0">
              <a:solidFill>
                <a:srgbClr val="000000"/>
              </a:solidFill>
              <a:latin typeface="Geneva"/>
              <a:ea typeface="Geneva"/>
              <a:cs typeface="Geneva"/>
            </a:rPr>
            <a:t>
</a:t>
          </a:r>
          <a:r>
            <a:rPr lang="en-US" cap="none" sz="900" b="0" i="0" u="none" baseline="0">
              <a:solidFill>
                <a:srgbClr val="000000"/>
              </a:solidFill>
              <a:latin typeface="Geneva"/>
              <a:ea typeface="Geneva"/>
              <a:cs typeface="Geneva"/>
            </a:rPr>
            <a:t>
</a:t>
          </a:r>
          <a:r>
            <a:rPr lang="en-US" cap="none" sz="900" b="0" i="0" u="none" baseline="0">
              <a:solidFill>
                <a:srgbClr val="000000"/>
              </a:solidFill>
              <a:latin typeface="Geneva"/>
              <a:ea typeface="Geneva"/>
              <a:cs typeface="Geneva"/>
            </a:rPr>
            <a:t>For questions, comments, or suggestions, please contact biomass_laps@nrel.gov.
</a:t>
          </a:r>
          <a:r>
            <a:rPr lang="en-US" cap="none" sz="900" b="0" i="0" u="none" baseline="0">
              <a:solidFill>
                <a:srgbClr val="000000"/>
              </a:solidFill>
              <a:latin typeface="Geneva"/>
              <a:ea typeface="Geneva"/>
              <a:cs typeface="Geneva"/>
            </a:rPr>
            <a:t>
</a:t>
          </a:r>
          <a:r>
            <a:rPr lang="en-US" cap="none" sz="900" b="0" i="0" u="none" baseline="0">
              <a:solidFill>
                <a:srgbClr val="000000"/>
              </a:solidFill>
              <a:latin typeface="Geneva"/>
              <a:ea typeface="Geneva"/>
              <a:cs typeface="Geneva"/>
            </a:rPr>
            <a:t>Revision: 07-08-2011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D42" sqref="D42"/>
    </sheetView>
  </sheetViews>
  <sheetFormatPr defaultColWidth="9.00390625" defaultRowHeight="12"/>
  <sheetData/>
  <sheetProtection sheet="1" objects="1" scenarios="1"/>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K62"/>
  <sheetViews>
    <sheetView zoomScalePageLayoutView="0" workbookViewId="0" topLeftCell="A1">
      <pane xSplit="3" ySplit="2" topLeftCell="D3" activePane="bottomRight" state="frozen"/>
      <selection pane="topLeft" activeCell="A1" sqref="A1"/>
      <selection pane="topRight" activeCell="F1" sqref="F1"/>
      <selection pane="bottomLeft" activeCell="A18" sqref="A18"/>
      <selection pane="bottomRight" activeCell="J1" sqref="J1:K1"/>
    </sheetView>
  </sheetViews>
  <sheetFormatPr defaultColWidth="10.875" defaultRowHeight="12"/>
  <cols>
    <col min="1" max="1" width="10.875" style="2" customWidth="1"/>
    <col min="2" max="2" width="14.125" style="3" bestFit="1" customWidth="1"/>
    <col min="3" max="3" width="16.375" style="10" customWidth="1"/>
    <col min="4" max="5" width="8.75390625" style="2" customWidth="1"/>
    <col min="6" max="6" width="8.75390625" style="3" customWidth="1"/>
    <col min="7" max="9" width="8.75390625" style="2" customWidth="1"/>
    <col min="10" max="11" width="15.875" style="1" customWidth="1"/>
    <col min="12" max="16384" width="10.875" style="1" customWidth="1"/>
  </cols>
  <sheetData>
    <row r="1" spans="10:11" ht="12">
      <c r="J1" s="60" t="s">
        <v>136</v>
      </c>
      <c r="K1" s="40"/>
    </row>
    <row r="2" spans="1:9" s="18" customFormat="1" ht="93">
      <c r="A2" s="18" t="s">
        <v>101</v>
      </c>
      <c r="B2" s="41" t="s">
        <v>90</v>
      </c>
      <c r="C2" s="22" t="s">
        <v>95</v>
      </c>
      <c r="D2" s="18" t="s">
        <v>102</v>
      </c>
      <c r="E2" s="18" t="s">
        <v>111</v>
      </c>
      <c r="F2" s="41" t="s">
        <v>117</v>
      </c>
      <c r="G2" s="18" t="s">
        <v>118</v>
      </c>
      <c r="H2" s="18" t="s">
        <v>119</v>
      </c>
      <c r="I2" s="18" t="s">
        <v>86</v>
      </c>
    </row>
    <row r="3" spans="1:9" ht="12">
      <c r="A3" s="2">
        <f>'TRB Record'!A2</f>
        <v>1</v>
      </c>
      <c r="C3" s="10">
        <f>'TRB Record'!C2</f>
        <v>0</v>
      </c>
      <c r="D3" s="2">
        <f>Lignin!E2</f>
        <v>0</v>
      </c>
      <c r="E3" s="2">
        <f>Lignin!S2</f>
        <v>86.73</v>
      </c>
      <c r="G3" s="12">
        <f>F3*E3</f>
        <v>0</v>
      </c>
      <c r="H3" s="12">
        <f>IF(D3=0,0,100*G3/D3)</f>
        <v>0</v>
      </c>
      <c r="I3" s="12"/>
    </row>
    <row r="4" spans="1:9" ht="12">
      <c r="A4" s="2" t="str">
        <f>'TRB Record'!A3</f>
        <v>replicate 1</v>
      </c>
      <c r="C4" s="10">
        <f>'TRB Record'!C3</f>
        <v>0</v>
      </c>
      <c r="D4" s="2">
        <f>Lignin!E3</f>
        <v>0</v>
      </c>
      <c r="E4" s="2">
        <f>Lignin!S3</f>
        <v>86.73</v>
      </c>
      <c r="G4" s="12">
        <f aca="true" t="shared" si="0" ref="G4:G50">F4*E4</f>
        <v>0</v>
      </c>
      <c r="H4" s="12">
        <f aca="true" t="shared" si="1" ref="H4:H62">IF(D4=0,0,100*G4/D4)</f>
        <v>0</v>
      </c>
      <c r="I4" s="12">
        <f>AVERAGE(H3:H4)</f>
        <v>0</v>
      </c>
    </row>
    <row r="5" spans="1:9" ht="12">
      <c r="A5" s="2">
        <f>'TRB Record'!A4</f>
        <v>2</v>
      </c>
      <c r="C5" s="10">
        <f>'TRB Record'!C4</f>
        <v>0</v>
      </c>
      <c r="D5" s="2">
        <f>Lignin!E4</f>
        <v>0</v>
      </c>
      <c r="E5" s="2">
        <f>Lignin!S4</f>
        <v>86.73</v>
      </c>
      <c r="G5" s="12">
        <f t="shared" si="0"/>
        <v>0</v>
      </c>
      <c r="H5" s="12">
        <f t="shared" si="1"/>
        <v>0</v>
      </c>
      <c r="I5" s="12"/>
    </row>
    <row r="6" spans="1:9" ht="12">
      <c r="A6" s="2" t="str">
        <f>'TRB Record'!A5</f>
        <v>replicate 2</v>
      </c>
      <c r="C6" s="10">
        <f>'TRB Record'!C5</f>
        <v>0</v>
      </c>
      <c r="D6" s="2">
        <f>Lignin!E5</f>
        <v>0</v>
      </c>
      <c r="E6" s="2">
        <f>Lignin!S5</f>
        <v>86.73</v>
      </c>
      <c r="G6" s="12">
        <f t="shared" si="0"/>
        <v>0</v>
      </c>
      <c r="H6" s="12">
        <f t="shared" si="1"/>
        <v>0</v>
      </c>
      <c r="I6" s="12">
        <f>AVERAGE(H5:H6)</f>
        <v>0</v>
      </c>
    </row>
    <row r="7" spans="1:9" ht="12">
      <c r="A7" s="2">
        <f>'TRB Record'!A6</f>
        <v>3</v>
      </c>
      <c r="C7" s="10">
        <f>'TRB Record'!C6</f>
        <v>0</v>
      </c>
      <c r="D7" s="2">
        <f>Lignin!E6</f>
        <v>0</v>
      </c>
      <c r="E7" s="2">
        <f>Lignin!S6</f>
        <v>86.73</v>
      </c>
      <c r="G7" s="12">
        <f t="shared" si="0"/>
        <v>0</v>
      </c>
      <c r="H7" s="12">
        <f t="shared" si="1"/>
        <v>0</v>
      </c>
      <c r="I7" s="12"/>
    </row>
    <row r="8" spans="1:9" ht="12">
      <c r="A8" s="2" t="str">
        <f>'TRB Record'!A7</f>
        <v>replicate 3</v>
      </c>
      <c r="C8" s="10">
        <f>'TRB Record'!C7</f>
        <v>0</v>
      </c>
      <c r="D8" s="2">
        <f>Lignin!E7</f>
        <v>0</v>
      </c>
      <c r="E8" s="2">
        <f>Lignin!S7</f>
        <v>86.73</v>
      </c>
      <c r="G8" s="12">
        <f t="shared" si="0"/>
        <v>0</v>
      </c>
      <c r="H8" s="12">
        <f t="shared" si="1"/>
        <v>0</v>
      </c>
      <c r="I8" s="12">
        <f>AVERAGE(H7:H8)</f>
        <v>0</v>
      </c>
    </row>
    <row r="9" spans="1:9" ht="12">
      <c r="A9" s="2">
        <f>'TRB Record'!A8</f>
        <v>4</v>
      </c>
      <c r="C9" s="10">
        <f>'TRB Record'!C8</f>
        <v>0</v>
      </c>
      <c r="D9" s="2">
        <f>Lignin!E8</f>
        <v>0</v>
      </c>
      <c r="E9" s="2">
        <f>Lignin!S8</f>
        <v>86.73</v>
      </c>
      <c r="G9" s="12">
        <f t="shared" si="0"/>
        <v>0</v>
      </c>
      <c r="H9" s="12">
        <f t="shared" si="1"/>
        <v>0</v>
      </c>
      <c r="I9" s="12"/>
    </row>
    <row r="10" spans="1:9" ht="12">
      <c r="A10" s="2" t="str">
        <f>'TRB Record'!A9</f>
        <v>replicate 4</v>
      </c>
      <c r="C10" s="10">
        <f>'TRB Record'!C9</f>
        <v>0</v>
      </c>
      <c r="D10" s="2">
        <f>Lignin!E9</f>
        <v>0</v>
      </c>
      <c r="E10" s="2">
        <f>Lignin!S9</f>
        <v>86.73</v>
      </c>
      <c r="G10" s="12">
        <f t="shared" si="0"/>
        <v>0</v>
      </c>
      <c r="H10" s="12">
        <f t="shared" si="1"/>
        <v>0</v>
      </c>
      <c r="I10" s="12">
        <f>AVERAGE(H9:H10)</f>
        <v>0</v>
      </c>
    </row>
    <row r="11" spans="1:9" ht="12">
      <c r="A11" s="2">
        <f>'TRB Record'!A10</f>
        <v>5</v>
      </c>
      <c r="C11" s="10">
        <f>'TRB Record'!C10</f>
        <v>0</v>
      </c>
      <c r="D11" s="2">
        <f>Lignin!E10</f>
        <v>0</v>
      </c>
      <c r="E11" s="2">
        <f>Lignin!S10</f>
        <v>86.73</v>
      </c>
      <c r="G11" s="12">
        <f t="shared" si="0"/>
        <v>0</v>
      </c>
      <c r="H11" s="12">
        <f t="shared" si="1"/>
        <v>0</v>
      </c>
      <c r="I11" s="12"/>
    </row>
    <row r="12" spans="1:9" ht="12">
      <c r="A12" s="2" t="str">
        <f>'TRB Record'!A11</f>
        <v>replicate 5</v>
      </c>
      <c r="C12" s="10">
        <f>'TRB Record'!C11</f>
        <v>0</v>
      </c>
      <c r="D12" s="2">
        <f>Lignin!E11</f>
        <v>0</v>
      </c>
      <c r="E12" s="2">
        <f>Lignin!S11</f>
        <v>86.73</v>
      </c>
      <c r="G12" s="12">
        <f t="shared" si="0"/>
        <v>0</v>
      </c>
      <c r="H12" s="12">
        <f t="shared" si="1"/>
        <v>0</v>
      </c>
      <c r="I12" s="12">
        <f>AVERAGE(H11:H12)</f>
        <v>0</v>
      </c>
    </row>
    <row r="13" spans="1:9" ht="12">
      <c r="A13" s="2">
        <f>'TRB Record'!A12</f>
        <v>6</v>
      </c>
      <c r="C13" s="10">
        <f>'TRB Record'!C12</f>
        <v>0</v>
      </c>
      <c r="D13" s="2">
        <f>Lignin!E12</f>
        <v>0</v>
      </c>
      <c r="E13" s="2">
        <f>Lignin!S12</f>
        <v>86.73</v>
      </c>
      <c r="G13" s="12">
        <f t="shared" si="0"/>
        <v>0</v>
      </c>
      <c r="H13" s="12">
        <f t="shared" si="1"/>
        <v>0</v>
      </c>
      <c r="I13" s="12"/>
    </row>
    <row r="14" spans="1:9" ht="12">
      <c r="A14" s="2" t="str">
        <f>'TRB Record'!A13</f>
        <v>replicate 6</v>
      </c>
      <c r="C14" s="10">
        <f>'TRB Record'!C13</f>
        <v>0</v>
      </c>
      <c r="D14" s="2">
        <f>Lignin!E13</f>
        <v>0</v>
      </c>
      <c r="E14" s="2">
        <f>Lignin!S13</f>
        <v>86.73</v>
      </c>
      <c r="G14" s="12">
        <f t="shared" si="0"/>
        <v>0</v>
      </c>
      <c r="H14" s="12">
        <f t="shared" si="1"/>
        <v>0</v>
      </c>
      <c r="I14" s="12">
        <f>AVERAGE(H13:H14)</f>
        <v>0</v>
      </c>
    </row>
    <row r="15" spans="1:9" ht="12">
      <c r="A15" s="2">
        <f>'TRB Record'!A14</f>
        <v>7</v>
      </c>
      <c r="C15" s="10">
        <f>'TRB Record'!C14</f>
        <v>0</v>
      </c>
      <c r="D15" s="2">
        <f>Lignin!E14</f>
        <v>0</v>
      </c>
      <c r="E15" s="2">
        <f>Lignin!S14</f>
        <v>86.73</v>
      </c>
      <c r="G15" s="12">
        <f t="shared" si="0"/>
        <v>0</v>
      </c>
      <c r="H15" s="12">
        <f t="shared" si="1"/>
        <v>0</v>
      </c>
      <c r="I15" s="12"/>
    </row>
    <row r="16" spans="1:9" ht="12">
      <c r="A16" s="2" t="str">
        <f>'TRB Record'!A15</f>
        <v>replicate 7</v>
      </c>
      <c r="C16" s="10">
        <f>'TRB Record'!C15</f>
        <v>0</v>
      </c>
      <c r="D16" s="2">
        <f>Lignin!E15</f>
        <v>0</v>
      </c>
      <c r="E16" s="2">
        <f>Lignin!S15</f>
        <v>86.73</v>
      </c>
      <c r="G16" s="12">
        <f t="shared" si="0"/>
        <v>0</v>
      </c>
      <c r="H16" s="12">
        <f t="shared" si="1"/>
        <v>0</v>
      </c>
      <c r="I16" s="12">
        <f>AVERAGE(H15:H16)</f>
        <v>0</v>
      </c>
    </row>
    <row r="17" spans="1:9" ht="12">
      <c r="A17" s="2">
        <f>'TRB Record'!A16</f>
        <v>8</v>
      </c>
      <c r="C17" s="10">
        <f>'TRB Record'!C16</f>
        <v>0</v>
      </c>
      <c r="D17" s="2">
        <f>Lignin!E16</f>
        <v>0</v>
      </c>
      <c r="E17" s="2">
        <f>Lignin!S16</f>
        <v>86.73</v>
      </c>
      <c r="G17" s="12">
        <f t="shared" si="0"/>
        <v>0</v>
      </c>
      <c r="H17" s="12">
        <f t="shared" si="1"/>
        <v>0</v>
      </c>
      <c r="I17" s="12"/>
    </row>
    <row r="18" spans="1:9" ht="12">
      <c r="A18" s="2" t="str">
        <f>'TRB Record'!A17</f>
        <v>replicate 8</v>
      </c>
      <c r="C18" s="10">
        <f>'TRB Record'!C17</f>
        <v>0</v>
      </c>
      <c r="D18" s="2">
        <f>Lignin!E17</f>
        <v>0</v>
      </c>
      <c r="E18" s="2">
        <f>Lignin!S17</f>
        <v>86.73</v>
      </c>
      <c r="G18" s="12">
        <f t="shared" si="0"/>
        <v>0</v>
      </c>
      <c r="H18" s="12">
        <f t="shared" si="1"/>
        <v>0</v>
      </c>
      <c r="I18" s="12">
        <f>AVERAGE(H17:H18)</f>
        <v>0</v>
      </c>
    </row>
    <row r="19" spans="1:9" ht="12">
      <c r="A19" s="2">
        <f>'TRB Record'!A18</f>
        <v>9</v>
      </c>
      <c r="C19" s="10">
        <f>'TRB Record'!C18</f>
        <v>0</v>
      </c>
      <c r="D19" s="2">
        <f>Lignin!E18</f>
        <v>0</v>
      </c>
      <c r="E19" s="2">
        <f>Lignin!S18</f>
        <v>86.73</v>
      </c>
      <c r="G19" s="12">
        <f t="shared" si="0"/>
        <v>0</v>
      </c>
      <c r="H19" s="12">
        <f t="shared" si="1"/>
        <v>0</v>
      </c>
      <c r="I19" s="12"/>
    </row>
    <row r="20" spans="1:9" ht="12">
      <c r="A20" s="2" t="str">
        <f>'TRB Record'!A19</f>
        <v>replicate 9</v>
      </c>
      <c r="C20" s="10">
        <f>'TRB Record'!C19</f>
        <v>0</v>
      </c>
      <c r="D20" s="2">
        <f>Lignin!E19</f>
        <v>0</v>
      </c>
      <c r="E20" s="2">
        <f>Lignin!S19</f>
        <v>86.73</v>
      </c>
      <c r="G20" s="12">
        <f t="shared" si="0"/>
        <v>0</v>
      </c>
      <c r="H20" s="12">
        <f t="shared" si="1"/>
        <v>0</v>
      </c>
      <c r="I20" s="12">
        <f>AVERAGE(H19:H20)</f>
        <v>0</v>
      </c>
    </row>
    <row r="21" spans="1:9" ht="12">
      <c r="A21" s="2">
        <f>'TRB Record'!A20</f>
        <v>10</v>
      </c>
      <c r="C21" s="10">
        <f>'TRB Record'!C20</f>
        <v>0</v>
      </c>
      <c r="D21" s="2">
        <f>Lignin!E20</f>
        <v>0</v>
      </c>
      <c r="E21" s="2">
        <f>Lignin!S20</f>
        <v>86.73</v>
      </c>
      <c r="G21" s="12">
        <f t="shared" si="0"/>
        <v>0</v>
      </c>
      <c r="H21" s="12">
        <f t="shared" si="1"/>
        <v>0</v>
      </c>
      <c r="I21" s="12"/>
    </row>
    <row r="22" spans="1:9" ht="12">
      <c r="A22" s="2" t="str">
        <f>'TRB Record'!A21</f>
        <v>replicate 10</v>
      </c>
      <c r="C22" s="10">
        <f>'TRB Record'!C21</f>
        <v>0</v>
      </c>
      <c r="D22" s="2">
        <f>Lignin!E21</f>
        <v>0</v>
      </c>
      <c r="E22" s="2">
        <f>Lignin!S21</f>
        <v>86.73</v>
      </c>
      <c r="G22" s="12">
        <f t="shared" si="0"/>
        <v>0</v>
      </c>
      <c r="H22" s="12">
        <f t="shared" si="1"/>
        <v>0</v>
      </c>
      <c r="I22" s="12">
        <f>AVERAGE(H21:H22)</f>
        <v>0</v>
      </c>
    </row>
    <row r="23" spans="1:9" ht="12">
      <c r="A23" s="2">
        <f>'TRB Record'!A22</f>
        <v>11</v>
      </c>
      <c r="C23" s="10">
        <f>'TRB Record'!C22</f>
        <v>0</v>
      </c>
      <c r="D23" s="2">
        <f>Lignin!E22</f>
        <v>0</v>
      </c>
      <c r="E23" s="2">
        <f>Lignin!S22</f>
        <v>86.73</v>
      </c>
      <c r="G23" s="12">
        <f t="shared" si="0"/>
        <v>0</v>
      </c>
      <c r="H23" s="12">
        <f t="shared" si="1"/>
        <v>0</v>
      </c>
      <c r="I23" s="12"/>
    </row>
    <row r="24" spans="1:9" ht="12">
      <c r="A24" s="2" t="str">
        <f>'TRB Record'!A23</f>
        <v>replicate 11</v>
      </c>
      <c r="C24" s="10">
        <f>'TRB Record'!C23</f>
        <v>0</v>
      </c>
      <c r="D24" s="2">
        <f>Lignin!E23</f>
        <v>0</v>
      </c>
      <c r="E24" s="2">
        <f>Lignin!S23</f>
        <v>86.73</v>
      </c>
      <c r="G24" s="12">
        <f t="shared" si="0"/>
        <v>0</v>
      </c>
      <c r="H24" s="12">
        <f t="shared" si="1"/>
        <v>0</v>
      </c>
      <c r="I24" s="12">
        <f>AVERAGE(H23:H24)</f>
        <v>0</v>
      </c>
    </row>
    <row r="25" spans="1:9" ht="12">
      <c r="A25" s="2">
        <f>'TRB Record'!A24</f>
        <v>12</v>
      </c>
      <c r="C25" s="10">
        <f>'TRB Record'!C24</f>
        <v>0</v>
      </c>
      <c r="D25" s="2">
        <f>Lignin!E24</f>
        <v>0</v>
      </c>
      <c r="E25" s="2">
        <f>Lignin!S24</f>
        <v>86.73</v>
      </c>
      <c r="G25" s="12">
        <f t="shared" si="0"/>
        <v>0</v>
      </c>
      <c r="H25" s="12">
        <f t="shared" si="1"/>
        <v>0</v>
      </c>
      <c r="I25" s="12"/>
    </row>
    <row r="26" spans="1:9" ht="12">
      <c r="A26" s="2" t="str">
        <f>'TRB Record'!A25</f>
        <v>replicate 12</v>
      </c>
      <c r="C26" s="10">
        <f>'TRB Record'!C25</f>
        <v>0</v>
      </c>
      <c r="D26" s="2">
        <f>Lignin!E25</f>
        <v>0</v>
      </c>
      <c r="E26" s="2">
        <f>Lignin!S25</f>
        <v>86.73</v>
      </c>
      <c r="G26" s="12">
        <f t="shared" si="0"/>
        <v>0</v>
      </c>
      <c r="H26" s="12">
        <f t="shared" si="1"/>
        <v>0</v>
      </c>
      <c r="I26" s="12">
        <f>AVERAGE(H25:H26)</f>
        <v>0</v>
      </c>
    </row>
    <row r="27" spans="1:9" ht="12">
      <c r="A27" s="2">
        <f>'TRB Record'!A26</f>
        <v>13</v>
      </c>
      <c r="C27" s="10">
        <f>'TRB Record'!C26</f>
        <v>0</v>
      </c>
      <c r="D27" s="2">
        <f>Lignin!E26</f>
        <v>0</v>
      </c>
      <c r="E27" s="2">
        <f>Lignin!S26</f>
        <v>86.73</v>
      </c>
      <c r="G27" s="12">
        <f t="shared" si="0"/>
        <v>0</v>
      </c>
      <c r="H27" s="12">
        <f t="shared" si="1"/>
        <v>0</v>
      </c>
      <c r="I27" s="12"/>
    </row>
    <row r="28" spans="1:9" ht="12">
      <c r="A28" s="2" t="str">
        <f>'TRB Record'!A27</f>
        <v>replicate 13</v>
      </c>
      <c r="C28" s="10">
        <f>'TRB Record'!C27</f>
        <v>0</v>
      </c>
      <c r="D28" s="2">
        <f>Lignin!E27</f>
        <v>0</v>
      </c>
      <c r="E28" s="2">
        <f>Lignin!S27</f>
        <v>86.73</v>
      </c>
      <c r="G28" s="12">
        <f t="shared" si="0"/>
        <v>0</v>
      </c>
      <c r="H28" s="12">
        <f t="shared" si="1"/>
        <v>0</v>
      </c>
      <c r="I28" s="12">
        <f>AVERAGE(H27:H28)</f>
        <v>0</v>
      </c>
    </row>
    <row r="29" spans="1:9" ht="12">
      <c r="A29" s="2">
        <f>'TRB Record'!A28</f>
        <v>14</v>
      </c>
      <c r="C29" s="10">
        <f>'TRB Record'!C28</f>
        <v>0</v>
      </c>
      <c r="D29" s="2">
        <f>Lignin!E28</f>
        <v>0</v>
      </c>
      <c r="E29" s="2">
        <f>Lignin!S28</f>
        <v>86.73</v>
      </c>
      <c r="G29" s="12">
        <f t="shared" si="0"/>
        <v>0</v>
      </c>
      <c r="H29" s="12">
        <f t="shared" si="1"/>
        <v>0</v>
      </c>
      <c r="I29" s="12"/>
    </row>
    <row r="30" spans="1:9" ht="12">
      <c r="A30" s="2" t="str">
        <f>'TRB Record'!A29</f>
        <v>replicate 14</v>
      </c>
      <c r="C30" s="10">
        <f>'TRB Record'!C29</f>
        <v>0</v>
      </c>
      <c r="D30" s="2">
        <f>Lignin!E29</f>
        <v>0</v>
      </c>
      <c r="E30" s="2">
        <f>Lignin!S29</f>
        <v>86.73</v>
      </c>
      <c r="G30" s="12">
        <f t="shared" si="0"/>
        <v>0</v>
      </c>
      <c r="H30" s="12">
        <f t="shared" si="1"/>
        <v>0</v>
      </c>
      <c r="I30" s="12">
        <f>AVERAGE(H29:H30)</f>
        <v>0</v>
      </c>
    </row>
    <row r="31" spans="1:9" ht="12">
      <c r="A31" s="2">
        <f>'TRB Record'!A30</f>
        <v>15</v>
      </c>
      <c r="C31" s="10">
        <f>'TRB Record'!C30</f>
        <v>0</v>
      </c>
      <c r="D31" s="2">
        <f>Lignin!E30</f>
        <v>0</v>
      </c>
      <c r="E31" s="2">
        <f>Lignin!S30</f>
        <v>86.73</v>
      </c>
      <c r="G31" s="12">
        <f t="shared" si="0"/>
        <v>0</v>
      </c>
      <c r="H31" s="12">
        <f t="shared" si="1"/>
        <v>0</v>
      </c>
      <c r="I31" s="12"/>
    </row>
    <row r="32" spans="1:9" ht="12">
      <c r="A32" s="2" t="str">
        <f>'TRB Record'!A31</f>
        <v>replicate 15</v>
      </c>
      <c r="C32" s="10">
        <f>'TRB Record'!C31</f>
        <v>0</v>
      </c>
      <c r="D32" s="2">
        <f>Lignin!E31</f>
        <v>0</v>
      </c>
      <c r="E32" s="2">
        <f>Lignin!S31</f>
        <v>86.73</v>
      </c>
      <c r="G32" s="12">
        <f t="shared" si="0"/>
        <v>0</v>
      </c>
      <c r="H32" s="12">
        <f t="shared" si="1"/>
        <v>0</v>
      </c>
      <c r="I32" s="12">
        <f>AVERAGE(H31:H32)</f>
        <v>0</v>
      </c>
    </row>
    <row r="33" spans="1:9" ht="12">
      <c r="A33" s="2">
        <f>'TRB Record'!A32</f>
        <v>16</v>
      </c>
      <c r="C33" s="10">
        <f>'TRB Record'!C32</f>
        <v>0</v>
      </c>
      <c r="D33" s="2">
        <f>Lignin!E32</f>
        <v>0</v>
      </c>
      <c r="E33" s="2">
        <f>Lignin!S32</f>
        <v>86.73</v>
      </c>
      <c r="G33" s="12">
        <f t="shared" si="0"/>
        <v>0</v>
      </c>
      <c r="H33" s="12">
        <f t="shared" si="1"/>
        <v>0</v>
      </c>
      <c r="I33" s="12"/>
    </row>
    <row r="34" spans="1:9" ht="12">
      <c r="A34" s="2" t="str">
        <f>'TRB Record'!A33</f>
        <v>replicate 16</v>
      </c>
      <c r="C34" s="10">
        <f>'TRB Record'!C33</f>
        <v>0</v>
      </c>
      <c r="D34" s="2">
        <f>Lignin!E33</f>
        <v>0</v>
      </c>
      <c r="E34" s="2">
        <f>Lignin!S33</f>
        <v>86.73</v>
      </c>
      <c r="G34" s="12">
        <f t="shared" si="0"/>
        <v>0</v>
      </c>
      <c r="H34" s="12">
        <f t="shared" si="1"/>
        <v>0</v>
      </c>
      <c r="I34" s="12">
        <f>AVERAGE(H33:H34)</f>
        <v>0</v>
      </c>
    </row>
    <row r="35" spans="1:9" ht="12">
      <c r="A35" s="2">
        <f>'TRB Record'!A34</f>
        <v>17</v>
      </c>
      <c r="C35" s="10">
        <f>'TRB Record'!C34</f>
        <v>0</v>
      </c>
      <c r="D35" s="2">
        <f>Lignin!E34</f>
        <v>0</v>
      </c>
      <c r="E35" s="2">
        <f>Lignin!S34</f>
        <v>86.73</v>
      </c>
      <c r="G35" s="12">
        <f t="shared" si="0"/>
        <v>0</v>
      </c>
      <c r="H35" s="12">
        <f t="shared" si="1"/>
        <v>0</v>
      </c>
      <c r="I35" s="12"/>
    </row>
    <row r="36" spans="1:9" ht="12">
      <c r="A36" s="2" t="str">
        <f>'TRB Record'!A35</f>
        <v>replicate 17</v>
      </c>
      <c r="C36" s="10">
        <f>'TRB Record'!C35</f>
        <v>0</v>
      </c>
      <c r="D36" s="2">
        <f>Lignin!E35</f>
        <v>0</v>
      </c>
      <c r="E36" s="2">
        <f>Lignin!S35</f>
        <v>86.73</v>
      </c>
      <c r="G36" s="12">
        <f t="shared" si="0"/>
        <v>0</v>
      </c>
      <c r="H36" s="12">
        <f t="shared" si="1"/>
        <v>0</v>
      </c>
      <c r="I36" s="12">
        <f>AVERAGE(H35:H36)</f>
        <v>0</v>
      </c>
    </row>
    <row r="37" spans="1:9" ht="12">
      <c r="A37" s="2">
        <f>'TRB Record'!A36</f>
        <v>18</v>
      </c>
      <c r="C37" s="10">
        <f>'TRB Record'!C36</f>
        <v>0</v>
      </c>
      <c r="D37" s="2">
        <f>Lignin!E36</f>
        <v>0</v>
      </c>
      <c r="E37" s="2">
        <f>Lignin!S36</f>
        <v>86.73</v>
      </c>
      <c r="G37" s="12">
        <f t="shared" si="0"/>
        <v>0</v>
      </c>
      <c r="H37" s="12">
        <f t="shared" si="1"/>
        <v>0</v>
      </c>
      <c r="I37" s="12"/>
    </row>
    <row r="38" spans="1:9" ht="12">
      <c r="A38" s="2" t="str">
        <f>'TRB Record'!A37</f>
        <v>replicate 18</v>
      </c>
      <c r="C38" s="10">
        <f>'TRB Record'!C37</f>
        <v>0</v>
      </c>
      <c r="D38" s="2">
        <f>Lignin!E37</f>
        <v>0</v>
      </c>
      <c r="E38" s="2">
        <f>Lignin!S37</f>
        <v>86.73</v>
      </c>
      <c r="G38" s="12">
        <f t="shared" si="0"/>
        <v>0</v>
      </c>
      <c r="H38" s="12">
        <f t="shared" si="1"/>
        <v>0</v>
      </c>
      <c r="I38" s="12">
        <f>AVERAGE(H37:H38)</f>
        <v>0</v>
      </c>
    </row>
    <row r="39" spans="1:9" ht="12">
      <c r="A39" s="2">
        <f>'TRB Record'!A38</f>
        <v>19</v>
      </c>
      <c r="C39" s="10">
        <f>'TRB Record'!C38</f>
        <v>0</v>
      </c>
      <c r="D39" s="2">
        <f>Lignin!E38</f>
        <v>0</v>
      </c>
      <c r="E39" s="2">
        <f>Lignin!S38</f>
        <v>86.73</v>
      </c>
      <c r="G39" s="12">
        <f t="shared" si="0"/>
        <v>0</v>
      </c>
      <c r="H39" s="12">
        <f t="shared" si="1"/>
        <v>0</v>
      </c>
      <c r="I39" s="12"/>
    </row>
    <row r="40" spans="1:9" ht="12">
      <c r="A40" s="2" t="str">
        <f>'TRB Record'!A39</f>
        <v>replicate 19</v>
      </c>
      <c r="C40" s="10">
        <f>'TRB Record'!C39</f>
        <v>0</v>
      </c>
      <c r="D40" s="2">
        <f>Lignin!E39</f>
        <v>0</v>
      </c>
      <c r="E40" s="2">
        <f>Lignin!S39</f>
        <v>86.73</v>
      </c>
      <c r="G40" s="12">
        <f t="shared" si="0"/>
        <v>0</v>
      </c>
      <c r="H40" s="12">
        <f t="shared" si="1"/>
        <v>0</v>
      </c>
      <c r="I40" s="12">
        <f>AVERAGE(H39:H40)</f>
        <v>0</v>
      </c>
    </row>
    <row r="41" spans="1:9" ht="12">
      <c r="A41" s="2">
        <f>'TRB Record'!A40</f>
        <v>20</v>
      </c>
      <c r="C41" s="10">
        <f>'TRB Record'!C40</f>
        <v>0</v>
      </c>
      <c r="D41" s="2">
        <f>Lignin!E40</f>
        <v>0</v>
      </c>
      <c r="E41" s="2">
        <f>Lignin!S40</f>
        <v>86.73</v>
      </c>
      <c r="G41" s="12">
        <f t="shared" si="0"/>
        <v>0</v>
      </c>
      <c r="H41" s="12">
        <f t="shared" si="1"/>
        <v>0</v>
      </c>
      <c r="I41" s="12"/>
    </row>
    <row r="42" spans="1:9" ht="12">
      <c r="A42" s="2" t="str">
        <f>'TRB Record'!A41</f>
        <v>replicate 20</v>
      </c>
      <c r="C42" s="10">
        <f>'TRB Record'!C41</f>
        <v>0</v>
      </c>
      <c r="D42" s="2">
        <f>Lignin!E41</f>
        <v>0</v>
      </c>
      <c r="E42" s="2">
        <f>Lignin!S41</f>
        <v>86.73</v>
      </c>
      <c r="G42" s="12">
        <f t="shared" si="0"/>
        <v>0</v>
      </c>
      <c r="H42" s="12">
        <f t="shared" si="1"/>
        <v>0</v>
      </c>
      <c r="I42" s="12">
        <f>AVERAGE(H41:H42)</f>
        <v>0</v>
      </c>
    </row>
    <row r="43" spans="1:9" ht="12">
      <c r="A43" s="2">
        <f>'TRB Record'!A42</f>
        <v>21</v>
      </c>
      <c r="C43" s="10">
        <f>'TRB Record'!C42</f>
        <v>0</v>
      </c>
      <c r="D43" s="2">
        <f>Lignin!E42</f>
        <v>0</v>
      </c>
      <c r="E43" s="2">
        <f>Lignin!S42</f>
        <v>86.73</v>
      </c>
      <c r="G43" s="12">
        <f t="shared" si="0"/>
        <v>0</v>
      </c>
      <c r="H43" s="12">
        <f t="shared" si="1"/>
        <v>0</v>
      </c>
      <c r="I43" s="12"/>
    </row>
    <row r="44" spans="1:9" ht="12">
      <c r="A44" s="2" t="str">
        <f>'TRB Record'!A43</f>
        <v>replicate 21</v>
      </c>
      <c r="C44" s="10">
        <f>'TRB Record'!C43</f>
        <v>0</v>
      </c>
      <c r="D44" s="2">
        <f>Lignin!E43</f>
        <v>0</v>
      </c>
      <c r="E44" s="2">
        <f>Lignin!S43</f>
        <v>86.73</v>
      </c>
      <c r="G44" s="12">
        <f t="shared" si="0"/>
        <v>0</v>
      </c>
      <c r="H44" s="12">
        <f t="shared" si="1"/>
        <v>0</v>
      </c>
      <c r="I44" s="12">
        <f>AVERAGE(H43:H44)</f>
        <v>0</v>
      </c>
    </row>
    <row r="45" spans="1:9" ht="12">
      <c r="A45" s="2">
        <f>'TRB Record'!A44</f>
        <v>22</v>
      </c>
      <c r="C45" s="10">
        <f>'TRB Record'!C44</f>
        <v>0</v>
      </c>
      <c r="D45" s="2">
        <f>Lignin!E44</f>
        <v>0</v>
      </c>
      <c r="E45" s="2">
        <f>Lignin!S44</f>
        <v>86.73</v>
      </c>
      <c r="G45" s="12">
        <f t="shared" si="0"/>
        <v>0</v>
      </c>
      <c r="H45" s="12">
        <f t="shared" si="1"/>
        <v>0</v>
      </c>
      <c r="I45" s="12"/>
    </row>
    <row r="46" spans="1:9" ht="12">
      <c r="A46" s="2" t="str">
        <f>'TRB Record'!A45</f>
        <v>replicate 22</v>
      </c>
      <c r="C46" s="10">
        <f>'TRB Record'!C45</f>
        <v>0</v>
      </c>
      <c r="D46" s="2">
        <f>Lignin!E45</f>
        <v>0</v>
      </c>
      <c r="E46" s="2">
        <f>Lignin!S45</f>
        <v>86.73</v>
      </c>
      <c r="G46" s="12">
        <f t="shared" si="0"/>
        <v>0</v>
      </c>
      <c r="H46" s="12">
        <f t="shared" si="1"/>
        <v>0</v>
      </c>
      <c r="I46" s="12">
        <f>AVERAGE(H45:H46)</f>
        <v>0</v>
      </c>
    </row>
    <row r="47" spans="1:9" ht="12">
      <c r="A47" s="2">
        <f>'TRB Record'!A46</f>
        <v>23</v>
      </c>
      <c r="C47" s="10">
        <f>'TRB Record'!C46</f>
        <v>0</v>
      </c>
      <c r="D47" s="2">
        <f>Lignin!E46</f>
        <v>0</v>
      </c>
      <c r="E47" s="2">
        <f>Lignin!S46</f>
        <v>86.73</v>
      </c>
      <c r="G47" s="12">
        <f t="shared" si="0"/>
        <v>0</v>
      </c>
      <c r="H47" s="12">
        <f t="shared" si="1"/>
        <v>0</v>
      </c>
      <c r="I47" s="12"/>
    </row>
    <row r="48" spans="1:9" ht="12">
      <c r="A48" s="2" t="str">
        <f>'TRB Record'!A47</f>
        <v>replicate 23</v>
      </c>
      <c r="C48" s="10">
        <f>'TRB Record'!C47</f>
        <v>0</v>
      </c>
      <c r="D48" s="2">
        <f>Lignin!E47</f>
        <v>0</v>
      </c>
      <c r="E48" s="2">
        <f>Lignin!S47</f>
        <v>86.73</v>
      </c>
      <c r="G48" s="12">
        <f t="shared" si="0"/>
        <v>0</v>
      </c>
      <c r="H48" s="12">
        <f t="shared" si="1"/>
        <v>0</v>
      </c>
      <c r="I48" s="12">
        <f>AVERAGE(H47:H48)</f>
        <v>0</v>
      </c>
    </row>
    <row r="49" spans="1:9" ht="12">
      <c r="A49" s="2">
        <f>'TRB Record'!A48</f>
        <v>24</v>
      </c>
      <c r="C49" s="10">
        <f>'TRB Record'!C48</f>
        <v>0</v>
      </c>
      <c r="D49" s="2">
        <f>Lignin!E48</f>
        <v>0</v>
      </c>
      <c r="E49" s="2">
        <f>Lignin!S48</f>
        <v>86.73</v>
      </c>
      <c r="G49" s="12">
        <f t="shared" si="0"/>
        <v>0</v>
      </c>
      <c r="H49" s="12">
        <f t="shared" si="1"/>
        <v>0</v>
      </c>
      <c r="I49" s="12"/>
    </row>
    <row r="50" spans="1:9" ht="12">
      <c r="A50" s="2" t="str">
        <f>'TRB Record'!A49</f>
        <v>replicate 24</v>
      </c>
      <c r="C50" s="10">
        <f>'TRB Record'!C49</f>
        <v>0</v>
      </c>
      <c r="D50" s="2">
        <f>Lignin!E49</f>
        <v>0</v>
      </c>
      <c r="E50" s="2">
        <f>Lignin!S49</f>
        <v>86.73</v>
      </c>
      <c r="G50" s="12">
        <f t="shared" si="0"/>
        <v>0</v>
      </c>
      <c r="H50" s="12">
        <f t="shared" si="1"/>
        <v>0</v>
      </c>
      <c r="I50" s="12">
        <f>AVERAGE(H49:H50)</f>
        <v>0</v>
      </c>
    </row>
    <row r="51" spans="1:9" ht="12">
      <c r="A51" s="2">
        <f>'TRB Record'!A50</f>
        <v>25</v>
      </c>
      <c r="C51" s="10">
        <f>'TRB Record'!C50</f>
        <v>0</v>
      </c>
      <c r="D51" s="2">
        <f>Lignin!E50</f>
        <v>0</v>
      </c>
      <c r="E51" s="2">
        <f>Lignin!S50</f>
        <v>86.73</v>
      </c>
      <c r="G51" s="12">
        <f aca="true" t="shared" si="2" ref="G51:G62">F51*E51</f>
        <v>0</v>
      </c>
      <c r="H51" s="12">
        <f t="shared" si="1"/>
        <v>0</v>
      </c>
      <c r="I51" s="12"/>
    </row>
    <row r="52" spans="1:9" ht="12">
      <c r="A52" s="2" t="str">
        <f>'TRB Record'!A51</f>
        <v>replicate 25</v>
      </c>
      <c r="C52" s="10">
        <f>'TRB Record'!C51</f>
        <v>0</v>
      </c>
      <c r="D52" s="2">
        <f>Lignin!E51</f>
        <v>0</v>
      </c>
      <c r="E52" s="2">
        <f>Lignin!S51</f>
        <v>86.73</v>
      </c>
      <c r="G52" s="12">
        <f t="shared" si="2"/>
        <v>0</v>
      </c>
      <c r="H52" s="12">
        <f t="shared" si="1"/>
        <v>0</v>
      </c>
      <c r="I52" s="12">
        <f>AVERAGE(H51:H52)</f>
        <v>0</v>
      </c>
    </row>
    <row r="53" spans="1:9" ht="12">
      <c r="A53" s="2">
        <f>'TRB Record'!A52</f>
        <v>26</v>
      </c>
      <c r="C53" s="10">
        <f>'TRB Record'!C52</f>
        <v>0</v>
      </c>
      <c r="D53" s="2">
        <f>Lignin!E52</f>
        <v>0</v>
      </c>
      <c r="E53" s="2">
        <f>Lignin!S52</f>
        <v>86.73</v>
      </c>
      <c r="G53" s="12">
        <f t="shared" si="2"/>
        <v>0</v>
      </c>
      <c r="H53" s="12">
        <f t="shared" si="1"/>
        <v>0</v>
      </c>
      <c r="I53" s="12"/>
    </row>
    <row r="54" spans="1:9" ht="12">
      <c r="A54" s="2" t="str">
        <f>'TRB Record'!A53</f>
        <v>replicate 26</v>
      </c>
      <c r="C54" s="10">
        <f>'TRB Record'!C53</f>
        <v>0</v>
      </c>
      <c r="D54" s="2">
        <f>Lignin!E53</f>
        <v>0</v>
      </c>
      <c r="E54" s="2">
        <f>Lignin!S53</f>
        <v>86.73</v>
      </c>
      <c r="G54" s="12">
        <f t="shared" si="2"/>
        <v>0</v>
      </c>
      <c r="H54" s="12">
        <f t="shared" si="1"/>
        <v>0</v>
      </c>
      <c r="I54" s="12">
        <f>AVERAGE(H53:H54)</f>
        <v>0</v>
      </c>
    </row>
    <row r="55" spans="1:9" ht="12">
      <c r="A55" s="2">
        <f>'TRB Record'!A54</f>
        <v>27</v>
      </c>
      <c r="C55" s="10">
        <f>'TRB Record'!C54</f>
        <v>0</v>
      </c>
      <c r="D55" s="2">
        <f>Lignin!E54</f>
        <v>0</v>
      </c>
      <c r="E55" s="2">
        <f>Lignin!S54</f>
        <v>86.73</v>
      </c>
      <c r="G55" s="12">
        <f t="shared" si="2"/>
        <v>0</v>
      </c>
      <c r="H55" s="12">
        <f t="shared" si="1"/>
        <v>0</v>
      </c>
      <c r="I55" s="12"/>
    </row>
    <row r="56" spans="1:9" ht="12">
      <c r="A56" s="2" t="str">
        <f>'TRB Record'!A55</f>
        <v>replicate 27</v>
      </c>
      <c r="C56" s="10">
        <f>'TRB Record'!C55</f>
        <v>0</v>
      </c>
      <c r="D56" s="2">
        <f>Lignin!E55</f>
        <v>0</v>
      </c>
      <c r="E56" s="2">
        <f>Lignin!S55</f>
        <v>86.73</v>
      </c>
      <c r="G56" s="12">
        <f t="shared" si="2"/>
        <v>0</v>
      </c>
      <c r="H56" s="12">
        <f t="shared" si="1"/>
        <v>0</v>
      </c>
      <c r="I56" s="12">
        <f>AVERAGE(H55:H56)</f>
        <v>0</v>
      </c>
    </row>
    <row r="57" spans="1:9" ht="12">
      <c r="A57" s="2">
        <f>'TRB Record'!A56</f>
        <v>28</v>
      </c>
      <c r="C57" s="10">
        <f>'TRB Record'!C56</f>
        <v>0</v>
      </c>
      <c r="D57" s="2">
        <f>Lignin!E56</f>
        <v>0</v>
      </c>
      <c r="E57" s="2">
        <f>Lignin!S56</f>
        <v>86.73</v>
      </c>
      <c r="G57" s="12">
        <f t="shared" si="2"/>
        <v>0</v>
      </c>
      <c r="H57" s="12">
        <f t="shared" si="1"/>
        <v>0</v>
      </c>
      <c r="I57" s="12"/>
    </row>
    <row r="58" spans="1:9" ht="12">
      <c r="A58" s="2" t="str">
        <f>'TRB Record'!A57</f>
        <v>replicate 28</v>
      </c>
      <c r="C58" s="10">
        <f>'TRB Record'!C57</f>
        <v>0</v>
      </c>
      <c r="D58" s="2">
        <f>Lignin!E57</f>
        <v>0</v>
      </c>
      <c r="E58" s="2">
        <f>Lignin!S57</f>
        <v>86.73</v>
      </c>
      <c r="G58" s="12">
        <f t="shared" si="2"/>
        <v>0</v>
      </c>
      <c r="H58" s="12">
        <f t="shared" si="1"/>
        <v>0</v>
      </c>
      <c r="I58" s="12">
        <f>AVERAGE(H57:H58)</f>
        <v>0</v>
      </c>
    </row>
    <row r="59" spans="1:9" ht="12">
      <c r="A59" s="2">
        <f>'TRB Record'!A58</f>
        <v>29</v>
      </c>
      <c r="C59" s="10">
        <f>'TRB Record'!C58</f>
        <v>0</v>
      </c>
      <c r="D59" s="2">
        <f>Lignin!E58</f>
        <v>0</v>
      </c>
      <c r="E59" s="2">
        <f>Lignin!S58</f>
        <v>86.73</v>
      </c>
      <c r="G59" s="12">
        <f t="shared" si="2"/>
        <v>0</v>
      </c>
      <c r="H59" s="12">
        <f t="shared" si="1"/>
        <v>0</v>
      </c>
      <c r="I59" s="12"/>
    </row>
    <row r="60" spans="1:9" ht="12">
      <c r="A60" s="2" t="str">
        <f>'TRB Record'!A59</f>
        <v>replicate 29</v>
      </c>
      <c r="C60" s="10">
        <f>'TRB Record'!C59</f>
        <v>0</v>
      </c>
      <c r="D60" s="2">
        <f>Lignin!E59</f>
        <v>0</v>
      </c>
      <c r="E60" s="2">
        <f>Lignin!S59</f>
        <v>86.73</v>
      </c>
      <c r="G60" s="12">
        <f t="shared" si="2"/>
        <v>0</v>
      </c>
      <c r="H60" s="12">
        <f t="shared" si="1"/>
        <v>0</v>
      </c>
      <c r="I60" s="12">
        <f>AVERAGE(H59:H60)</f>
        <v>0</v>
      </c>
    </row>
    <row r="61" spans="1:9" ht="12">
      <c r="A61" s="2">
        <f>'TRB Record'!A60</f>
        <v>30</v>
      </c>
      <c r="C61" s="10">
        <f>'TRB Record'!C60</f>
        <v>0</v>
      </c>
      <c r="D61" s="2">
        <f>Lignin!E60</f>
        <v>0</v>
      </c>
      <c r="E61" s="2">
        <f>Lignin!S60</f>
        <v>86.73</v>
      </c>
      <c r="G61" s="12">
        <f t="shared" si="2"/>
        <v>0</v>
      </c>
      <c r="H61" s="12">
        <f t="shared" si="1"/>
        <v>0</v>
      </c>
      <c r="I61" s="12"/>
    </row>
    <row r="62" spans="1:9" ht="12">
      <c r="A62" s="2" t="str">
        <f>'TRB Record'!A61</f>
        <v>replicate 30</v>
      </c>
      <c r="C62" s="10">
        <f>'TRB Record'!C61</f>
        <v>0</v>
      </c>
      <c r="D62" s="2">
        <f>Lignin!E61</f>
        <v>0</v>
      </c>
      <c r="E62" s="2">
        <f>Lignin!S61</f>
        <v>86.73</v>
      </c>
      <c r="G62" s="12">
        <f t="shared" si="2"/>
        <v>0</v>
      </c>
      <c r="H62" s="12">
        <f t="shared" si="1"/>
        <v>0</v>
      </c>
      <c r="I62" s="12">
        <f>AVERAGE(H61:H62)</f>
        <v>0</v>
      </c>
    </row>
  </sheetData>
  <sheetProtection sheet="1" objects="1" scenarios="1"/>
  <printOptions gridLines="1"/>
  <pageMargins left="0.75" right="0.75" top="1" bottom="1" header="0.5" footer="0.5"/>
  <pageSetup fitToHeight="5" fitToWidth="1" orientation="landscape" paperSize="9"/>
  <headerFooter alignWithMargins="0">
    <oddHeader>&amp;C&amp;A</oddHeader>
    <oddFooter>&amp;CPage &amp;P of &amp;N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L62"/>
  <sheetViews>
    <sheetView zoomScalePageLayoutView="0" workbookViewId="0" topLeftCell="A1">
      <pane xSplit="3" ySplit="2" topLeftCell="D3" activePane="bottomRight" state="frozen"/>
      <selection pane="topLeft" activeCell="A1" sqref="A1"/>
      <selection pane="topRight" activeCell="F1" sqref="F1"/>
      <selection pane="bottomLeft" activeCell="A18" sqref="A18"/>
      <selection pane="bottomRight" activeCell="H3" sqref="H3:H62"/>
    </sheetView>
  </sheetViews>
  <sheetFormatPr defaultColWidth="10.875" defaultRowHeight="12"/>
  <cols>
    <col min="1" max="1" width="10.875" style="2" customWidth="1"/>
    <col min="2" max="2" width="10.875" style="3" customWidth="1"/>
    <col min="3" max="3" width="16.375" style="10" customWidth="1"/>
    <col min="4" max="4" width="15.875" style="2" bestFit="1" customWidth="1"/>
    <col min="5" max="5" width="7.00390625" style="2" customWidth="1"/>
    <col min="6" max="6" width="7.00390625" style="3" customWidth="1"/>
    <col min="7" max="10" width="7.00390625" style="2" customWidth="1"/>
    <col min="11" max="11" width="14.75390625" style="1" bestFit="1" customWidth="1"/>
    <col min="12" max="16384" width="10.875" style="1" customWidth="1"/>
  </cols>
  <sheetData>
    <row r="1" spans="11:12" ht="12">
      <c r="K1" s="60" t="s">
        <v>136</v>
      </c>
      <c r="L1" s="40"/>
    </row>
    <row r="2" spans="1:10" s="18" customFormat="1" ht="87.75">
      <c r="A2" s="18" t="s">
        <v>101</v>
      </c>
      <c r="B2" s="41" t="s">
        <v>81</v>
      </c>
      <c r="C2" s="22" t="s">
        <v>95</v>
      </c>
      <c r="D2" s="18" t="s">
        <v>102</v>
      </c>
      <c r="E2" s="18" t="s">
        <v>111</v>
      </c>
      <c r="F2" s="41" t="s">
        <v>82</v>
      </c>
      <c r="G2" s="18" t="s">
        <v>83</v>
      </c>
      <c r="H2" s="18" t="s">
        <v>84</v>
      </c>
      <c r="I2" s="18" t="s">
        <v>80</v>
      </c>
      <c r="J2" s="18" t="s">
        <v>86</v>
      </c>
    </row>
    <row r="3" spans="1:10" ht="12">
      <c r="A3" s="2">
        <f>'TRB Record'!A2</f>
        <v>1</v>
      </c>
      <c r="C3" s="10">
        <f>'TRB Record'!C2</f>
        <v>0</v>
      </c>
      <c r="D3" s="2">
        <f>Lignin!E2</f>
        <v>0</v>
      </c>
      <c r="E3" s="2">
        <f>Lignin!S2</f>
        <v>86.73</v>
      </c>
      <c r="G3" s="12">
        <f>F3*E3</f>
        <v>0</v>
      </c>
      <c r="H3" s="15">
        <f>59/60</f>
        <v>0.9833333333333333</v>
      </c>
      <c r="I3" s="12">
        <f>IF(D3=0,0,100*(H3*G3/D3))</f>
        <v>0</v>
      </c>
      <c r="J3" s="12"/>
    </row>
    <row r="4" spans="1:10" ht="12">
      <c r="A4" s="2" t="str">
        <f>'TRB Record'!A3</f>
        <v>replicate 1</v>
      </c>
      <c r="C4" s="10">
        <f>'TRB Record'!C3</f>
        <v>0</v>
      </c>
      <c r="D4" s="2">
        <f>Lignin!E3</f>
        <v>0</v>
      </c>
      <c r="E4" s="2">
        <f>Lignin!S3</f>
        <v>86.73</v>
      </c>
      <c r="G4" s="12">
        <f aca="true" t="shared" si="0" ref="G4:G50">F4*E4</f>
        <v>0</v>
      </c>
      <c r="H4" s="15">
        <f aca="true" t="shared" si="1" ref="H4:H62">59/60</f>
        <v>0.9833333333333333</v>
      </c>
      <c r="I4" s="12">
        <f aca="true" t="shared" si="2" ref="I4:I62">IF(D4=0,0,100*(H4*G4/D4))</f>
        <v>0</v>
      </c>
      <c r="J4" s="12">
        <f>AVERAGE(I3,I4)</f>
        <v>0</v>
      </c>
    </row>
    <row r="5" spans="1:10" ht="12">
      <c r="A5" s="2">
        <f>'TRB Record'!A4</f>
        <v>2</v>
      </c>
      <c r="C5" s="10">
        <f>'TRB Record'!C4</f>
        <v>0</v>
      </c>
      <c r="D5" s="2">
        <f>Lignin!E4</f>
        <v>0</v>
      </c>
      <c r="E5" s="2">
        <f>Lignin!S4</f>
        <v>86.73</v>
      </c>
      <c r="G5" s="12">
        <f t="shared" si="0"/>
        <v>0</v>
      </c>
      <c r="H5" s="15">
        <f t="shared" si="1"/>
        <v>0.9833333333333333</v>
      </c>
      <c r="I5" s="12">
        <f t="shared" si="2"/>
        <v>0</v>
      </c>
      <c r="J5" s="12"/>
    </row>
    <row r="6" spans="1:10" ht="12">
      <c r="A6" s="2" t="str">
        <f>'TRB Record'!A5</f>
        <v>replicate 2</v>
      </c>
      <c r="C6" s="10">
        <f>'TRB Record'!C5</f>
        <v>0</v>
      </c>
      <c r="D6" s="2">
        <f>Lignin!E5</f>
        <v>0</v>
      </c>
      <c r="E6" s="2">
        <f>Lignin!S5</f>
        <v>86.73</v>
      </c>
      <c r="G6" s="12">
        <f t="shared" si="0"/>
        <v>0</v>
      </c>
      <c r="H6" s="15">
        <f t="shared" si="1"/>
        <v>0.9833333333333333</v>
      </c>
      <c r="I6" s="12">
        <f t="shared" si="2"/>
        <v>0</v>
      </c>
      <c r="J6" s="12">
        <f>AVERAGE(I5,I6)</f>
        <v>0</v>
      </c>
    </row>
    <row r="7" spans="1:10" ht="12">
      <c r="A7" s="2">
        <f>'TRB Record'!A6</f>
        <v>3</v>
      </c>
      <c r="C7" s="10">
        <f>'TRB Record'!C6</f>
        <v>0</v>
      </c>
      <c r="D7" s="2">
        <f>Lignin!E6</f>
        <v>0</v>
      </c>
      <c r="E7" s="2">
        <f>Lignin!S6</f>
        <v>86.73</v>
      </c>
      <c r="G7" s="12">
        <f t="shared" si="0"/>
        <v>0</v>
      </c>
      <c r="H7" s="15">
        <f t="shared" si="1"/>
        <v>0.9833333333333333</v>
      </c>
      <c r="I7" s="12">
        <f t="shared" si="2"/>
        <v>0</v>
      </c>
      <c r="J7" s="12"/>
    </row>
    <row r="8" spans="1:10" ht="12">
      <c r="A8" s="2" t="str">
        <f>'TRB Record'!A7</f>
        <v>replicate 3</v>
      </c>
      <c r="C8" s="10">
        <f>'TRB Record'!C7</f>
        <v>0</v>
      </c>
      <c r="D8" s="2">
        <f>Lignin!E7</f>
        <v>0</v>
      </c>
      <c r="E8" s="2">
        <f>Lignin!S7</f>
        <v>86.73</v>
      </c>
      <c r="G8" s="12">
        <f t="shared" si="0"/>
        <v>0</v>
      </c>
      <c r="H8" s="15">
        <f t="shared" si="1"/>
        <v>0.9833333333333333</v>
      </c>
      <c r="I8" s="12">
        <f t="shared" si="2"/>
        <v>0</v>
      </c>
      <c r="J8" s="12">
        <f>AVERAGE(I7,I8)</f>
        <v>0</v>
      </c>
    </row>
    <row r="9" spans="1:10" ht="12">
      <c r="A9" s="2">
        <f>'TRB Record'!A8</f>
        <v>4</v>
      </c>
      <c r="C9" s="10">
        <f>'TRB Record'!C8</f>
        <v>0</v>
      </c>
      <c r="D9" s="2">
        <f>Lignin!E8</f>
        <v>0</v>
      </c>
      <c r="E9" s="2">
        <f>Lignin!S8</f>
        <v>86.73</v>
      </c>
      <c r="G9" s="12">
        <f t="shared" si="0"/>
        <v>0</v>
      </c>
      <c r="H9" s="15">
        <f t="shared" si="1"/>
        <v>0.9833333333333333</v>
      </c>
      <c r="I9" s="12">
        <f t="shared" si="2"/>
        <v>0</v>
      </c>
      <c r="J9" s="12"/>
    </row>
    <row r="10" spans="1:10" ht="12">
      <c r="A10" s="2" t="str">
        <f>'TRB Record'!A9</f>
        <v>replicate 4</v>
      </c>
      <c r="C10" s="10">
        <f>'TRB Record'!C9</f>
        <v>0</v>
      </c>
      <c r="D10" s="2">
        <f>Lignin!E9</f>
        <v>0</v>
      </c>
      <c r="E10" s="2">
        <f>Lignin!S9</f>
        <v>86.73</v>
      </c>
      <c r="G10" s="12">
        <f t="shared" si="0"/>
        <v>0</v>
      </c>
      <c r="H10" s="15">
        <f t="shared" si="1"/>
        <v>0.9833333333333333</v>
      </c>
      <c r="I10" s="12">
        <f t="shared" si="2"/>
        <v>0</v>
      </c>
      <c r="J10" s="12">
        <f>AVERAGE(I9,I10)</f>
        <v>0</v>
      </c>
    </row>
    <row r="11" spans="1:10" ht="12">
      <c r="A11" s="2">
        <f>'TRB Record'!A10</f>
        <v>5</v>
      </c>
      <c r="C11" s="10">
        <f>'TRB Record'!C10</f>
        <v>0</v>
      </c>
      <c r="D11" s="2">
        <f>Lignin!E10</f>
        <v>0</v>
      </c>
      <c r="E11" s="2">
        <f>Lignin!S10</f>
        <v>86.73</v>
      </c>
      <c r="G11" s="12">
        <f t="shared" si="0"/>
        <v>0</v>
      </c>
      <c r="H11" s="15">
        <f t="shared" si="1"/>
        <v>0.9833333333333333</v>
      </c>
      <c r="I11" s="12">
        <f t="shared" si="2"/>
        <v>0</v>
      </c>
      <c r="J11" s="12"/>
    </row>
    <row r="12" spans="1:10" ht="12">
      <c r="A12" s="2" t="str">
        <f>'TRB Record'!A11</f>
        <v>replicate 5</v>
      </c>
      <c r="C12" s="10">
        <f>'TRB Record'!C11</f>
        <v>0</v>
      </c>
      <c r="D12" s="2">
        <f>Lignin!E11</f>
        <v>0</v>
      </c>
      <c r="E12" s="2">
        <f>Lignin!S11</f>
        <v>86.73</v>
      </c>
      <c r="G12" s="12">
        <f t="shared" si="0"/>
        <v>0</v>
      </c>
      <c r="H12" s="15">
        <f t="shared" si="1"/>
        <v>0.9833333333333333</v>
      </c>
      <c r="I12" s="12">
        <f t="shared" si="2"/>
        <v>0</v>
      </c>
      <c r="J12" s="12">
        <f>AVERAGE(I11,I12)</f>
        <v>0</v>
      </c>
    </row>
    <row r="13" spans="1:10" ht="12">
      <c r="A13" s="2">
        <f>'TRB Record'!A12</f>
        <v>6</v>
      </c>
      <c r="C13" s="10">
        <f>'TRB Record'!C12</f>
        <v>0</v>
      </c>
      <c r="D13" s="2">
        <f>Lignin!E12</f>
        <v>0</v>
      </c>
      <c r="E13" s="2">
        <f>Lignin!S12</f>
        <v>86.73</v>
      </c>
      <c r="G13" s="12">
        <f t="shared" si="0"/>
        <v>0</v>
      </c>
      <c r="H13" s="15">
        <f t="shared" si="1"/>
        <v>0.9833333333333333</v>
      </c>
      <c r="I13" s="12">
        <f t="shared" si="2"/>
        <v>0</v>
      </c>
      <c r="J13" s="12"/>
    </row>
    <row r="14" spans="1:10" ht="12">
      <c r="A14" s="2" t="str">
        <f>'TRB Record'!A13</f>
        <v>replicate 6</v>
      </c>
      <c r="C14" s="10">
        <f>'TRB Record'!C13</f>
        <v>0</v>
      </c>
      <c r="D14" s="2">
        <f>Lignin!E13</f>
        <v>0</v>
      </c>
      <c r="E14" s="2">
        <f>Lignin!S13</f>
        <v>86.73</v>
      </c>
      <c r="G14" s="12">
        <f t="shared" si="0"/>
        <v>0</v>
      </c>
      <c r="H14" s="15">
        <f t="shared" si="1"/>
        <v>0.9833333333333333</v>
      </c>
      <c r="I14" s="12">
        <f t="shared" si="2"/>
        <v>0</v>
      </c>
      <c r="J14" s="12">
        <f>AVERAGE(I13,I14)</f>
        <v>0</v>
      </c>
    </row>
    <row r="15" spans="1:10" ht="12">
      <c r="A15" s="2">
        <f>'TRB Record'!A14</f>
        <v>7</v>
      </c>
      <c r="C15" s="10">
        <f>'TRB Record'!C14</f>
        <v>0</v>
      </c>
      <c r="D15" s="2">
        <f>Lignin!E14</f>
        <v>0</v>
      </c>
      <c r="E15" s="2">
        <f>Lignin!S14</f>
        <v>86.73</v>
      </c>
      <c r="G15" s="12">
        <f t="shared" si="0"/>
        <v>0</v>
      </c>
      <c r="H15" s="15">
        <f t="shared" si="1"/>
        <v>0.9833333333333333</v>
      </c>
      <c r="I15" s="12">
        <f t="shared" si="2"/>
        <v>0</v>
      </c>
      <c r="J15" s="12"/>
    </row>
    <row r="16" spans="1:10" ht="12">
      <c r="A16" s="2" t="str">
        <f>'TRB Record'!A15</f>
        <v>replicate 7</v>
      </c>
      <c r="C16" s="10">
        <f>'TRB Record'!C15</f>
        <v>0</v>
      </c>
      <c r="D16" s="2">
        <f>Lignin!E15</f>
        <v>0</v>
      </c>
      <c r="E16" s="2">
        <f>Lignin!S15</f>
        <v>86.73</v>
      </c>
      <c r="G16" s="12">
        <f t="shared" si="0"/>
        <v>0</v>
      </c>
      <c r="H16" s="15">
        <f t="shared" si="1"/>
        <v>0.9833333333333333</v>
      </c>
      <c r="I16" s="12">
        <f t="shared" si="2"/>
        <v>0</v>
      </c>
      <c r="J16" s="12">
        <f>AVERAGE(I15,I16)</f>
        <v>0</v>
      </c>
    </row>
    <row r="17" spans="1:10" ht="12">
      <c r="A17" s="2">
        <f>'TRB Record'!A16</f>
        <v>8</v>
      </c>
      <c r="C17" s="10">
        <f>'TRB Record'!C16</f>
        <v>0</v>
      </c>
      <c r="D17" s="2">
        <f>Lignin!E16</f>
        <v>0</v>
      </c>
      <c r="E17" s="2">
        <f>Lignin!S16</f>
        <v>86.73</v>
      </c>
      <c r="G17" s="12">
        <f t="shared" si="0"/>
        <v>0</v>
      </c>
      <c r="H17" s="15">
        <f t="shared" si="1"/>
        <v>0.9833333333333333</v>
      </c>
      <c r="I17" s="12">
        <f t="shared" si="2"/>
        <v>0</v>
      </c>
      <c r="J17" s="12"/>
    </row>
    <row r="18" spans="1:10" ht="12">
      <c r="A18" s="2" t="str">
        <f>'TRB Record'!A17</f>
        <v>replicate 8</v>
      </c>
      <c r="C18" s="10">
        <f>'TRB Record'!C17</f>
        <v>0</v>
      </c>
      <c r="D18" s="2">
        <f>Lignin!E17</f>
        <v>0</v>
      </c>
      <c r="E18" s="2">
        <f>Lignin!S17</f>
        <v>86.73</v>
      </c>
      <c r="G18" s="12">
        <f t="shared" si="0"/>
        <v>0</v>
      </c>
      <c r="H18" s="15">
        <f t="shared" si="1"/>
        <v>0.9833333333333333</v>
      </c>
      <c r="I18" s="12">
        <f t="shared" si="2"/>
        <v>0</v>
      </c>
      <c r="J18" s="12">
        <f>AVERAGE(I17,I18)</f>
        <v>0</v>
      </c>
    </row>
    <row r="19" spans="1:10" ht="12">
      <c r="A19" s="2">
        <f>'TRB Record'!A18</f>
        <v>9</v>
      </c>
      <c r="C19" s="10">
        <f>'TRB Record'!C18</f>
        <v>0</v>
      </c>
      <c r="D19" s="2">
        <f>Lignin!E18</f>
        <v>0</v>
      </c>
      <c r="E19" s="2">
        <f>Lignin!S18</f>
        <v>86.73</v>
      </c>
      <c r="G19" s="12">
        <f t="shared" si="0"/>
        <v>0</v>
      </c>
      <c r="H19" s="15">
        <f t="shared" si="1"/>
        <v>0.9833333333333333</v>
      </c>
      <c r="I19" s="12">
        <f t="shared" si="2"/>
        <v>0</v>
      </c>
      <c r="J19" s="12"/>
    </row>
    <row r="20" spans="1:10" ht="12">
      <c r="A20" s="2" t="str">
        <f>'TRB Record'!A19</f>
        <v>replicate 9</v>
      </c>
      <c r="C20" s="10">
        <f>'TRB Record'!C19</f>
        <v>0</v>
      </c>
      <c r="D20" s="2">
        <f>Lignin!E19</f>
        <v>0</v>
      </c>
      <c r="E20" s="2">
        <f>Lignin!S19</f>
        <v>86.73</v>
      </c>
      <c r="G20" s="12">
        <f t="shared" si="0"/>
        <v>0</v>
      </c>
      <c r="H20" s="15">
        <f t="shared" si="1"/>
        <v>0.9833333333333333</v>
      </c>
      <c r="I20" s="12">
        <f t="shared" si="2"/>
        <v>0</v>
      </c>
      <c r="J20" s="12">
        <f>AVERAGE(I19,I20)</f>
        <v>0</v>
      </c>
    </row>
    <row r="21" spans="1:10" ht="12">
      <c r="A21" s="2">
        <f>'TRB Record'!A20</f>
        <v>10</v>
      </c>
      <c r="C21" s="10">
        <f>'TRB Record'!C20</f>
        <v>0</v>
      </c>
      <c r="D21" s="2">
        <f>Lignin!E20</f>
        <v>0</v>
      </c>
      <c r="E21" s="2">
        <f>Lignin!S20</f>
        <v>86.73</v>
      </c>
      <c r="G21" s="12">
        <f t="shared" si="0"/>
        <v>0</v>
      </c>
      <c r="H21" s="15">
        <f t="shared" si="1"/>
        <v>0.9833333333333333</v>
      </c>
      <c r="I21" s="12">
        <f t="shared" si="2"/>
        <v>0</v>
      </c>
      <c r="J21" s="12"/>
    </row>
    <row r="22" spans="1:10" ht="12">
      <c r="A22" s="2" t="str">
        <f>'TRB Record'!A21</f>
        <v>replicate 10</v>
      </c>
      <c r="C22" s="10">
        <f>'TRB Record'!C21</f>
        <v>0</v>
      </c>
      <c r="D22" s="2">
        <f>Lignin!E21</f>
        <v>0</v>
      </c>
      <c r="E22" s="2">
        <f>Lignin!S21</f>
        <v>86.73</v>
      </c>
      <c r="G22" s="12">
        <f t="shared" si="0"/>
        <v>0</v>
      </c>
      <c r="H22" s="15">
        <f t="shared" si="1"/>
        <v>0.9833333333333333</v>
      </c>
      <c r="I22" s="12">
        <f t="shared" si="2"/>
        <v>0</v>
      </c>
      <c r="J22" s="12">
        <f>AVERAGE(I21,I22)</f>
        <v>0</v>
      </c>
    </row>
    <row r="23" spans="1:10" ht="12">
      <c r="A23" s="2">
        <f>'TRB Record'!A22</f>
        <v>11</v>
      </c>
      <c r="C23" s="10">
        <f>'TRB Record'!C22</f>
        <v>0</v>
      </c>
      <c r="D23" s="2">
        <f>Lignin!E22</f>
        <v>0</v>
      </c>
      <c r="E23" s="2">
        <f>Lignin!S22</f>
        <v>86.73</v>
      </c>
      <c r="G23" s="12">
        <f t="shared" si="0"/>
        <v>0</v>
      </c>
      <c r="H23" s="15">
        <f t="shared" si="1"/>
        <v>0.9833333333333333</v>
      </c>
      <c r="I23" s="12">
        <f t="shared" si="2"/>
        <v>0</v>
      </c>
      <c r="J23" s="12"/>
    </row>
    <row r="24" spans="1:10" ht="12">
      <c r="A24" s="2" t="str">
        <f>'TRB Record'!A23</f>
        <v>replicate 11</v>
      </c>
      <c r="C24" s="10">
        <f>'TRB Record'!C23</f>
        <v>0</v>
      </c>
      <c r="D24" s="2">
        <f>Lignin!E23</f>
        <v>0</v>
      </c>
      <c r="E24" s="2">
        <f>Lignin!S23</f>
        <v>86.73</v>
      </c>
      <c r="G24" s="12">
        <f t="shared" si="0"/>
        <v>0</v>
      </c>
      <c r="H24" s="15">
        <f t="shared" si="1"/>
        <v>0.9833333333333333</v>
      </c>
      <c r="I24" s="12">
        <f t="shared" si="2"/>
        <v>0</v>
      </c>
      <c r="J24" s="12">
        <f>AVERAGE(I23,I24)</f>
        <v>0</v>
      </c>
    </row>
    <row r="25" spans="1:10" ht="12">
      <c r="A25" s="2">
        <f>'TRB Record'!A24</f>
        <v>12</v>
      </c>
      <c r="C25" s="10">
        <f>'TRB Record'!C24</f>
        <v>0</v>
      </c>
      <c r="D25" s="2">
        <f>Lignin!E24</f>
        <v>0</v>
      </c>
      <c r="E25" s="2">
        <f>Lignin!S24</f>
        <v>86.73</v>
      </c>
      <c r="G25" s="12">
        <f t="shared" si="0"/>
        <v>0</v>
      </c>
      <c r="H25" s="15">
        <f t="shared" si="1"/>
        <v>0.9833333333333333</v>
      </c>
      <c r="I25" s="12">
        <f t="shared" si="2"/>
        <v>0</v>
      </c>
      <c r="J25" s="12"/>
    </row>
    <row r="26" spans="1:10" ht="12">
      <c r="A26" s="2" t="str">
        <f>'TRB Record'!A25</f>
        <v>replicate 12</v>
      </c>
      <c r="C26" s="10">
        <f>'TRB Record'!C25</f>
        <v>0</v>
      </c>
      <c r="D26" s="2">
        <f>Lignin!E25</f>
        <v>0</v>
      </c>
      <c r="E26" s="2">
        <f>Lignin!S25</f>
        <v>86.73</v>
      </c>
      <c r="G26" s="12">
        <f t="shared" si="0"/>
        <v>0</v>
      </c>
      <c r="H26" s="15">
        <f t="shared" si="1"/>
        <v>0.9833333333333333</v>
      </c>
      <c r="I26" s="12">
        <f t="shared" si="2"/>
        <v>0</v>
      </c>
      <c r="J26" s="12">
        <f>AVERAGE(I25,I26)</f>
        <v>0</v>
      </c>
    </row>
    <row r="27" spans="1:10" ht="12">
      <c r="A27" s="2">
        <f>'TRB Record'!A26</f>
        <v>13</v>
      </c>
      <c r="C27" s="10">
        <f>'TRB Record'!C26</f>
        <v>0</v>
      </c>
      <c r="D27" s="2">
        <f>Lignin!E26</f>
        <v>0</v>
      </c>
      <c r="E27" s="2">
        <f>Lignin!S26</f>
        <v>86.73</v>
      </c>
      <c r="G27" s="12">
        <f t="shared" si="0"/>
        <v>0</v>
      </c>
      <c r="H27" s="15">
        <f t="shared" si="1"/>
        <v>0.9833333333333333</v>
      </c>
      <c r="I27" s="12">
        <f t="shared" si="2"/>
        <v>0</v>
      </c>
      <c r="J27" s="12"/>
    </row>
    <row r="28" spans="1:10" ht="12">
      <c r="A28" s="2" t="str">
        <f>'TRB Record'!A27</f>
        <v>replicate 13</v>
      </c>
      <c r="C28" s="10">
        <f>'TRB Record'!C27</f>
        <v>0</v>
      </c>
      <c r="D28" s="2">
        <f>Lignin!E27</f>
        <v>0</v>
      </c>
      <c r="E28" s="2">
        <f>Lignin!S27</f>
        <v>86.73</v>
      </c>
      <c r="G28" s="12">
        <f t="shared" si="0"/>
        <v>0</v>
      </c>
      <c r="H28" s="15">
        <f t="shared" si="1"/>
        <v>0.9833333333333333</v>
      </c>
      <c r="I28" s="12">
        <f t="shared" si="2"/>
        <v>0</v>
      </c>
      <c r="J28" s="12">
        <f>AVERAGE(I27,I28)</f>
        <v>0</v>
      </c>
    </row>
    <row r="29" spans="1:10" ht="12">
      <c r="A29" s="2">
        <f>'TRB Record'!A28</f>
        <v>14</v>
      </c>
      <c r="C29" s="10">
        <f>'TRB Record'!C28</f>
        <v>0</v>
      </c>
      <c r="D29" s="2">
        <f>Lignin!E28</f>
        <v>0</v>
      </c>
      <c r="E29" s="2">
        <f>Lignin!S28</f>
        <v>86.73</v>
      </c>
      <c r="G29" s="12">
        <f t="shared" si="0"/>
        <v>0</v>
      </c>
      <c r="H29" s="15">
        <f t="shared" si="1"/>
        <v>0.9833333333333333</v>
      </c>
      <c r="I29" s="12">
        <f t="shared" si="2"/>
        <v>0</v>
      </c>
      <c r="J29" s="12"/>
    </row>
    <row r="30" spans="1:10" ht="12">
      <c r="A30" s="2" t="str">
        <f>'TRB Record'!A29</f>
        <v>replicate 14</v>
      </c>
      <c r="C30" s="10">
        <f>'TRB Record'!C29</f>
        <v>0</v>
      </c>
      <c r="D30" s="2">
        <f>Lignin!E29</f>
        <v>0</v>
      </c>
      <c r="E30" s="2">
        <f>Lignin!S29</f>
        <v>86.73</v>
      </c>
      <c r="G30" s="12">
        <f t="shared" si="0"/>
        <v>0</v>
      </c>
      <c r="H30" s="15">
        <f t="shared" si="1"/>
        <v>0.9833333333333333</v>
      </c>
      <c r="I30" s="12">
        <f t="shared" si="2"/>
        <v>0</v>
      </c>
      <c r="J30" s="12">
        <f>AVERAGE(I29,I30)</f>
        <v>0</v>
      </c>
    </row>
    <row r="31" spans="1:10" ht="12">
      <c r="A31" s="2">
        <f>'TRB Record'!A30</f>
        <v>15</v>
      </c>
      <c r="C31" s="10">
        <f>'TRB Record'!C30</f>
        <v>0</v>
      </c>
      <c r="D31" s="2">
        <f>Lignin!E30</f>
        <v>0</v>
      </c>
      <c r="E31" s="2">
        <f>Lignin!S30</f>
        <v>86.73</v>
      </c>
      <c r="G31" s="12">
        <f t="shared" si="0"/>
        <v>0</v>
      </c>
      <c r="H31" s="15">
        <f t="shared" si="1"/>
        <v>0.9833333333333333</v>
      </c>
      <c r="I31" s="12">
        <f t="shared" si="2"/>
        <v>0</v>
      </c>
      <c r="J31" s="12"/>
    </row>
    <row r="32" spans="1:10" ht="12">
      <c r="A32" s="2" t="str">
        <f>'TRB Record'!A31</f>
        <v>replicate 15</v>
      </c>
      <c r="C32" s="10">
        <f>'TRB Record'!C31</f>
        <v>0</v>
      </c>
      <c r="D32" s="2">
        <f>Lignin!E31</f>
        <v>0</v>
      </c>
      <c r="E32" s="2">
        <f>Lignin!S31</f>
        <v>86.73</v>
      </c>
      <c r="G32" s="12">
        <f t="shared" si="0"/>
        <v>0</v>
      </c>
      <c r="H32" s="15">
        <f t="shared" si="1"/>
        <v>0.9833333333333333</v>
      </c>
      <c r="I32" s="12">
        <f t="shared" si="2"/>
        <v>0</v>
      </c>
      <c r="J32" s="12">
        <f>AVERAGE(I31,I32)</f>
        <v>0</v>
      </c>
    </row>
    <row r="33" spans="1:10" ht="12">
      <c r="A33" s="2">
        <f>'TRB Record'!A32</f>
        <v>16</v>
      </c>
      <c r="C33" s="10">
        <f>'TRB Record'!C32</f>
        <v>0</v>
      </c>
      <c r="D33" s="2">
        <f>Lignin!E32</f>
        <v>0</v>
      </c>
      <c r="E33" s="2">
        <f>Lignin!S32</f>
        <v>86.73</v>
      </c>
      <c r="G33" s="12">
        <f t="shared" si="0"/>
        <v>0</v>
      </c>
      <c r="H33" s="15">
        <f t="shared" si="1"/>
        <v>0.9833333333333333</v>
      </c>
      <c r="I33" s="12">
        <f t="shared" si="2"/>
        <v>0</v>
      </c>
      <c r="J33" s="12"/>
    </row>
    <row r="34" spans="1:10" ht="12">
      <c r="A34" s="2" t="str">
        <f>'TRB Record'!A33</f>
        <v>replicate 16</v>
      </c>
      <c r="C34" s="10">
        <f>'TRB Record'!C33</f>
        <v>0</v>
      </c>
      <c r="D34" s="2">
        <f>Lignin!E33</f>
        <v>0</v>
      </c>
      <c r="E34" s="2">
        <f>Lignin!S33</f>
        <v>86.73</v>
      </c>
      <c r="G34" s="12">
        <f t="shared" si="0"/>
        <v>0</v>
      </c>
      <c r="H34" s="15">
        <f t="shared" si="1"/>
        <v>0.9833333333333333</v>
      </c>
      <c r="I34" s="12">
        <f t="shared" si="2"/>
        <v>0</v>
      </c>
      <c r="J34" s="12">
        <f>AVERAGE(I33,I34)</f>
        <v>0</v>
      </c>
    </row>
    <row r="35" spans="1:10" ht="12">
      <c r="A35" s="2">
        <f>'TRB Record'!A34</f>
        <v>17</v>
      </c>
      <c r="C35" s="10">
        <f>'TRB Record'!C34</f>
        <v>0</v>
      </c>
      <c r="D35" s="2">
        <f>Lignin!E34</f>
        <v>0</v>
      </c>
      <c r="E35" s="2">
        <f>Lignin!S34</f>
        <v>86.73</v>
      </c>
      <c r="G35" s="12">
        <f t="shared" si="0"/>
        <v>0</v>
      </c>
      <c r="H35" s="15">
        <f t="shared" si="1"/>
        <v>0.9833333333333333</v>
      </c>
      <c r="I35" s="12">
        <f t="shared" si="2"/>
        <v>0</v>
      </c>
      <c r="J35" s="12"/>
    </row>
    <row r="36" spans="1:10" ht="12">
      <c r="A36" s="2" t="str">
        <f>'TRB Record'!A35</f>
        <v>replicate 17</v>
      </c>
      <c r="C36" s="10">
        <f>'TRB Record'!C35</f>
        <v>0</v>
      </c>
      <c r="D36" s="2">
        <f>Lignin!E35</f>
        <v>0</v>
      </c>
      <c r="E36" s="2">
        <f>Lignin!S35</f>
        <v>86.73</v>
      </c>
      <c r="G36" s="12">
        <f t="shared" si="0"/>
        <v>0</v>
      </c>
      <c r="H36" s="15">
        <f t="shared" si="1"/>
        <v>0.9833333333333333</v>
      </c>
      <c r="I36" s="12">
        <f t="shared" si="2"/>
        <v>0</v>
      </c>
      <c r="J36" s="12">
        <f>AVERAGE(I35,I36)</f>
        <v>0</v>
      </c>
    </row>
    <row r="37" spans="1:10" ht="12">
      <c r="A37" s="2">
        <f>'TRB Record'!A36</f>
        <v>18</v>
      </c>
      <c r="C37" s="10">
        <f>'TRB Record'!C36</f>
        <v>0</v>
      </c>
      <c r="D37" s="2">
        <f>Lignin!E36</f>
        <v>0</v>
      </c>
      <c r="E37" s="2">
        <f>Lignin!S36</f>
        <v>86.73</v>
      </c>
      <c r="G37" s="12">
        <f t="shared" si="0"/>
        <v>0</v>
      </c>
      <c r="H37" s="15">
        <f t="shared" si="1"/>
        <v>0.9833333333333333</v>
      </c>
      <c r="I37" s="12">
        <f t="shared" si="2"/>
        <v>0</v>
      </c>
      <c r="J37" s="12"/>
    </row>
    <row r="38" spans="1:10" ht="12">
      <c r="A38" s="2" t="str">
        <f>'TRB Record'!A37</f>
        <v>replicate 18</v>
      </c>
      <c r="C38" s="10">
        <f>'TRB Record'!C37</f>
        <v>0</v>
      </c>
      <c r="D38" s="2">
        <f>Lignin!E37</f>
        <v>0</v>
      </c>
      <c r="E38" s="2">
        <f>Lignin!S37</f>
        <v>86.73</v>
      </c>
      <c r="G38" s="12">
        <f t="shared" si="0"/>
        <v>0</v>
      </c>
      <c r="H38" s="15">
        <f t="shared" si="1"/>
        <v>0.9833333333333333</v>
      </c>
      <c r="I38" s="12">
        <f t="shared" si="2"/>
        <v>0</v>
      </c>
      <c r="J38" s="12">
        <f>AVERAGE(I37,I38)</f>
        <v>0</v>
      </c>
    </row>
    <row r="39" spans="1:10" ht="12">
      <c r="A39" s="2">
        <f>'TRB Record'!A38</f>
        <v>19</v>
      </c>
      <c r="C39" s="10">
        <f>'TRB Record'!C38</f>
        <v>0</v>
      </c>
      <c r="D39" s="2">
        <f>Lignin!E38</f>
        <v>0</v>
      </c>
      <c r="E39" s="2">
        <f>Lignin!S38</f>
        <v>86.73</v>
      </c>
      <c r="G39" s="12">
        <f t="shared" si="0"/>
        <v>0</v>
      </c>
      <c r="H39" s="15">
        <f t="shared" si="1"/>
        <v>0.9833333333333333</v>
      </c>
      <c r="I39" s="12">
        <f t="shared" si="2"/>
        <v>0</v>
      </c>
      <c r="J39" s="12"/>
    </row>
    <row r="40" spans="1:10" ht="12">
      <c r="A40" s="2" t="str">
        <f>'TRB Record'!A39</f>
        <v>replicate 19</v>
      </c>
      <c r="C40" s="10">
        <f>'TRB Record'!C39</f>
        <v>0</v>
      </c>
      <c r="D40" s="2">
        <f>Lignin!E39</f>
        <v>0</v>
      </c>
      <c r="E40" s="2">
        <f>Lignin!S39</f>
        <v>86.73</v>
      </c>
      <c r="G40" s="12">
        <f t="shared" si="0"/>
        <v>0</v>
      </c>
      <c r="H40" s="15">
        <f t="shared" si="1"/>
        <v>0.9833333333333333</v>
      </c>
      <c r="I40" s="12">
        <f t="shared" si="2"/>
        <v>0</v>
      </c>
      <c r="J40" s="12">
        <f>AVERAGE(I39,I40)</f>
        <v>0</v>
      </c>
    </row>
    <row r="41" spans="1:10" ht="12">
      <c r="A41" s="2">
        <f>'TRB Record'!A40</f>
        <v>20</v>
      </c>
      <c r="C41" s="10">
        <f>'TRB Record'!C40</f>
        <v>0</v>
      </c>
      <c r="D41" s="2">
        <f>Lignin!E40</f>
        <v>0</v>
      </c>
      <c r="E41" s="2">
        <f>Lignin!S40</f>
        <v>86.73</v>
      </c>
      <c r="G41" s="12">
        <f t="shared" si="0"/>
        <v>0</v>
      </c>
      <c r="H41" s="15">
        <f t="shared" si="1"/>
        <v>0.9833333333333333</v>
      </c>
      <c r="I41" s="12">
        <f t="shared" si="2"/>
        <v>0</v>
      </c>
      <c r="J41" s="12"/>
    </row>
    <row r="42" spans="1:10" ht="12">
      <c r="A42" s="2" t="str">
        <f>'TRB Record'!A41</f>
        <v>replicate 20</v>
      </c>
      <c r="C42" s="10">
        <f>'TRB Record'!C41</f>
        <v>0</v>
      </c>
      <c r="D42" s="2">
        <f>Lignin!E41</f>
        <v>0</v>
      </c>
      <c r="E42" s="2">
        <f>Lignin!S41</f>
        <v>86.73</v>
      </c>
      <c r="G42" s="12">
        <f t="shared" si="0"/>
        <v>0</v>
      </c>
      <c r="H42" s="15">
        <f t="shared" si="1"/>
        <v>0.9833333333333333</v>
      </c>
      <c r="I42" s="12">
        <f t="shared" si="2"/>
        <v>0</v>
      </c>
      <c r="J42" s="12">
        <f>AVERAGE(I41,I42)</f>
        <v>0</v>
      </c>
    </row>
    <row r="43" spans="1:10" ht="12">
      <c r="A43" s="2">
        <f>'TRB Record'!A42</f>
        <v>21</v>
      </c>
      <c r="C43" s="10">
        <f>'TRB Record'!C42</f>
        <v>0</v>
      </c>
      <c r="D43" s="2">
        <f>Lignin!E42</f>
        <v>0</v>
      </c>
      <c r="E43" s="2">
        <f>Lignin!S42</f>
        <v>86.73</v>
      </c>
      <c r="G43" s="12">
        <f t="shared" si="0"/>
        <v>0</v>
      </c>
      <c r="H43" s="15">
        <f t="shared" si="1"/>
        <v>0.9833333333333333</v>
      </c>
      <c r="I43" s="12">
        <f t="shared" si="2"/>
        <v>0</v>
      </c>
      <c r="J43" s="12"/>
    </row>
    <row r="44" spans="1:10" ht="12">
      <c r="A44" s="2" t="str">
        <f>'TRB Record'!A43</f>
        <v>replicate 21</v>
      </c>
      <c r="C44" s="10">
        <f>'TRB Record'!C43</f>
        <v>0</v>
      </c>
      <c r="D44" s="2">
        <f>Lignin!E43</f>
        <v>0</v>
      </c>
      <c r="E44" s="2">
        <f>Lignin!S43</f>
        <v>86.73</v>
      </c>
      <c r="G44" s="12">
        <f t="shared" si="0"/>
        <v>0</v>
      </c>
      <c r="H44" s="15">
        <f t="shared" si="1"/>
        <v>0.9833333333333333</v>
      </c>
      <c r="I44" s="12">
        <f t="shared" si="2"/>
        <v>0</v>
      </c>
      <c r="J44" s="12">
        <f>AVERAGE(I43,I44)</f>
        <v>0</v>
      </c>
    </row>
    <row r="45" spans="1:10" ht="12">
      <c r="A45" s="2">
        <f>'TRB Record'!A44</f>
        <v>22</v>
      </c>
      <c r="C45" s="10">
        <f>'TRB Record'!C44</f>
        <v>0</v>
      </c>
      <c r="D45" s="2">
        <f>Lignin!E44</f>
        <v>0</v>
      </c>
      <c r="E45" s="2">
        <f>Lignin!S44</f>
        <v>86.73</v>
      </c>
      <c r="G45" s="12">
        <f t="shared" si="0"/>
        <v>0</v>
      </c>
      <c r="H45" s="15">
        <f t="shared" si="1"/>
        <v>0.9833333333333333</v>
      </c>
      <c r="I45" s="12">
        <f t="shared" si="2"/>
        <v>0</v>
      </c>
      <c r="J45" s="12"/>
    </row>
    <row r="46" spans="1:10" ht="12">
      <c r="A46" s="2" t="str">
        <f>'TRB Record'!A45</f>
        <v>replicate 22</v>
      </c>
      <c r="C46" s="10">
        <f>'TRB Record'!C45</f>
        <v>0</v>
      </c>
      <c r="D46" s="2">
        <f>Lignin!E45</f>
        <v>0</v>
      </c>
      <c r="E46" s="2">
        <f>Lignin!S45</f>
        <v>86.73</v>
      </c>
      <c r="G46" s="12">
        <f t="shared" si="0"/>
        <v>0</v>
      </c>
      <c r="H46" s="15">
        <f t="shared" si="1"/>
        <v>0.9833333333333333</v>
      </c>
      <c r="I46" s="12">
        <f t="shared" si="2"/>
        <v>0</v>
      </c>
      <c r="J46" s="12">
        <f>AVERAGE(I45,I46)</f>
        <v>0</v>
      </c>
    </row>
    <row r="47" spans="1:10" ht="12">
      <c r="A47" s="2">
        <f>'TRB Record'!A46</f>
        <v>23</v>
      </c>
      <c r="C47" s="10">
        <f>'TRB Record'!C46</f>
        <v>0</v>
      </c>
      <c r="D47" s="2">
        <f>Lignin!E46</f>
        <v>0</v>
      </c>
      <c r="E47" s="2">
        <f>Lignin!S46</f>
        <v>86.73</v>
      </c>
      <c r="G47" s="12">
        <f t="shared" si="0"/>
        <v>0</v>
      </c>
      <c r="H47" s="15">
        <f t="shared" si="1"/>
        <v>0.9833333333333333</v>
      </c>
      <c r="I47" s="12">
        <f t="shared" si="2"/>
        <v>0</v>
      </c>
      <c r="J47" s="12"/>
    </row>
    <row r="48" spans="1:10" ht="12">
      <c r="A48" s="2" t="str">
        <f>'TRB Record'!A47</f>
        <v>replicate 23</v>
      </c>
      <c r="C48" s="10">
        <f>'TRB Record'!C47</f>
        <v>0</v>
      </c>
      <c r="D48" s="2">
        <f>Lignin!E47</f>
        <v>0</v>
      </c>
      <c r="E48" s="2">
        <f>Lignin!S47</f>
        <v>86.73</v>
      </c>
      <c r="G48" s="12">
        <f t="shared" si="0"/>
        <v>0</v>
      </c>
      <c r="H48" s="15">
        <f t="shared" si="1"/>
        <v>0.9833333333333333</v>
      </c>
      <c r="I48" s="12">
        <f t="shared" si="2"/>
        <v>0</v>
      </c>
      <c r="J48" s="12">
        <f>AVERAGE(I47,I48)</f>
        <v>0</v>
      </c>
    </row>
    <row r="49" spans="1:10" ht="12">
      <c r="A49" s="2">
        <f>'TRB Record'!A48</f>
        <v>24</v>
      </c>
      <c r="C49" s="10">
        <f>'TRB Record'!C48</f>
        <v>0</v>
      </c>
      <c r="D49" s="2">
        <f>Lignin!E48</f>
        <v>0</v>
      </c>
      <c r="E49" s="2">
        <f>Lignin!S48</f>
        <v>86.73</v>
      </c>
      <c r="G49" s="12">
        <f t="shared" si="0"/>
        <v>0</v>
      </c>
      <c r="H49" s="15">
        <f t="shared" si="1"/>
        <v>0.9833333333333333</v>
      </c>
      <c r="I49" s="12">
        <f t="shared" si="2"/>
        <v>0</v>
      </c>
      <c r="J49" s="12"/>
    </row>
    <row r="50" spans="1:10" ht="12">
      <c r="A50" s="2" t="str">
        <f>'TRB Record'!A49</f>
        <v>replicate 24</v>
      </c>
      <c r="C50" s="10">
        <f>'TRB Record'!C49</f>
        <v>0</v>
      </c>
      <c r="D50" s="2">
        <f>Lignin!E49</f>
        <v>0</v>
      </c>
      <c r="E50" s="2">
        <f>Lignin!S49</f>
        <v>86.73</v>
      </c>
      <c r="G50" s="12">
        <f t="shared" si="0"/>
        <v>0</v>
      </c>
      <c r="H50" s="15">
        <f t="shared" si="1"/>
        <v>0.9833333333333333</v>
      </c>
      <c r="I50" s="12">
        <f t="shared" si="2"/>
        <v>0</v>
      </c>
      <c r="J50" s="12">
        <f>AVERAGE(I49,I50)</f>
        <v>0</v>
      </c>
    </row>
    <row r="51" spans="1:10" ht="12">
      <c r="A51" s="2">
        <f>'TRB Record'!A50</f>
        <v>25</v>
      </c>
      <c r="C51" s="10">
        <f>'TRB Record'!C50</f>
        <v>0</v>
      </c>
      <c r="D51" s="2">
        <f>Lignin!E50</f>
        <v>0</v>
      </c>
      <c r="E51" s="2">
        <f>Lignin!S50</f>
        <v>86.73</v>
      </c>
      <c r="G51" s="12">
        <f aca="true" t="shared" si="3" ref="G51:G62">F51*E51</f>
        <v>0</v>
      </c>
      <c r="H51" s="15">
        <f t="shared" si="1"/>
        <v>0.9833333333333333</v>
      </c>
      <c r="I51" s="12">
        <f t="shared" si="2"/>
        <v>0</v>
      </c>
      <c r="J51" s="12"/>
    </row>
    <row r="52" spans="1:10" ht="12">
      <c r="A52" s="2" t="str">
        <f>'TRB Record'!A51</f>
        <v>replicate 25</v>
      </c>
      <c r="C52" s="10">
        <f>'TRB Record'!C51</f>
        <v>0</v>
      </c>
      <c r="D52" s="2">
        <f>Lignin!E51</f>
        <v>0</v>
      </c>
      <c r="E52" s="2">
        <f>Lignin!S51</f>
        <v>86.73</v>
      </c>
      <c r="G52" s="12">
        <f t="shared" si="3"/>
        <v>0</v>
      </c>
      <c r="H52" s="15">
        <f t="shared" si="1"/>
        <v>0.9833333333333333</v>
      </c>
      <c r="I52" s="12">
        <f t="shared" si="2"/>
        <v>0</v>
      </c>
      <c r="J52" s="12">
        <f>AVERAGE(I51,I52)</f>
        <v>0</v>
      </c>
    </row>
    <row r="53" spans="1:10" ht="12">
      <c r="A53" s="2">
        <f>'TRB Record'!A52</f>
        <v>26</v>
      </c>
      <c r="C53" s="10">
        <f>'TRB Record'!C52</f>
        <v>0</v>
      </c>
      <c r="D53" s="2">
        <f>Lignin!E52</f>
        <v>0</v>
      </c>
      <c r="E53" s="2">
        <f>Lignin!S52</f>
        <v>86.73</v>
      </c>
      <c r="G53" s="12">
        <f t="shared" si="3"/>
        <v>0</v>
      </c>
      <c r="H53" s="15">
        <f t="shared" si="1"/>
        <v>0.9833333333333333</v>
      </c>
      <c r="I53" s="12">
        <f t="shared" si="2"/>
        <v>0</v>
      </c>
      <c r="J53" s="12"/>
    </row>
    <row r="54" spans="1:10" ht="12">
      <c r="A54" s="2" t="str">
        <f>'TRB Record'!A53</f>
        <v>replicate 26</v>
      </c>
      <c r="C54" s="10">
        <f>'TRB Record'!C53</f>
        <v>0</v>
      </c>
      <c r="D54" s="2">
        <f>Lignin!E53</f>
        <v>0</v>
      </c>
      <c r="E54" s="2">
        <f>Lignin!S53</f>
        <v>86.73</v>
      </c>
      <c r="G54" s="12">
        <f t="shared" si="3"/>
        <v>0</v>
      </c>
      <c r="H54" s="15">
        <f t="shared" si="1"/>
        <v>0.9833333333333333</v>
      </c>
      <c r="I54" s="12">
        <f t="shared" si="2"/>
        <v>0</v>
      </c>
      <c r="J54" s="12">
        <f>AVERAGE(I53,I54)</f>
        <v>0</v>
      </c>
    </row>
    <row r="55" spans="1:10" ht="12">
      <c r="A55" s="2">
        <f>'TRB Record'!A54</f>
        <v>27</v>
      </c>
      <c r="C55" s="10">
        <f>'TRB Record'!C54</f>
        <v>0</v>
      </c>
      <c r="D55" s="2">
        <f>Lignin!E54</f>
        <v>0</v>
      </c>
      <c r="E55" s="2">
        <f>Lignin!S54</f>
        <v>86.73</v>
      </c>
      <c r="G55" s="12">
        <f t="shared" si="3"/>
        <v>0</v>
      </c>
      <c r="H55" s="15">
        <f t="shared" si="1"/>
        <v>0.9833333333333333</v>
      </c>
      <c r="I55" s="12">
        <f t="shared" si="2"/>
        <v>0</v>
      </c>
      <c r="J55" s="12"/>
    </row>
    <row r="56" spans="1:10" ht="12">
      <c r="A56" s="2" t="str">
        <f>'TRB Record'!A55</f>
        <v>replicate 27</v>
      </c>
      <c r="C56" s="10">
        <f>'TRB Record'!C55</f>
        <v>0</v>
      </c>
      <c r="D56" s="2">
        <f>Lignin!E55</f>
        <v>0</v>
      </c>
      <c r="E56" s="2">
        <f>Lignin!S55</f>
        <v>86.73</v>
      </c>
      <c r="G56" s="12">
        <f t="shared" si="3"/>
        <v>0</v>
      </c>
      <c r="H56" s="15">
        <f t="shared" si="1"/>
        <v>0.9833333333333333</v>
      </c>
      <c r="I56" s="12">
        <f t="shared" si="2"/>
        <v>0</v>
      </c>
      <c r="J56" s="12">
        <f>AVERAGE(I55,I56)</f>
        <v>0</v>
      </c>
    </row>
    <row r="57" spans="1:10" ht="12">
      <c r="A57" s="2">
        <f>'TRB Record'!A56</f>
        <v>28</v>
      </c>
      <c r="C57" s="10">
        <f>'TRB Record'!C56</f>
        <v>0</v>
      </c>
      <c r="D57" s="2">
        <f>Lignin!E56</f>
        <v>0</v>
      </c>
      <c r="E57" s="2">
        <f>Lignin!S56</f>
        <v>86.73</v>
      </c>
      <c r="G57" s="12">
        <f t="shared" si="3"/>
        <v>0</v>
      </c>
      <c r="H57" s="15">
        <f t="shared" si="1"/>
        <v>0.9833333333333333</v>
      </c>
      <c r="I57" s="12">
        <f t="shared" si="2"/>
        <v>0</v>
      </c>
      <c r="J57" s="12"/>
    </row>
    <row r="58" spans="1:10" ht="12">
      <c r="A58" s="2" t="str">
        <f>'TRB Record'!A57</f>
        <v>replicate 28</v>
      </c>
      <c r="C58" s="10">
        <f>'TRB Record'!C57</f>
        <v>0</v>
      </c>
      <c r="D58" s="2">
        <f>Lignin!E57</f>
        <v>0</v>
      </c>
      <c r="E58" s="2">
        <f>Lignin!S57</f>
        <v>86.73</v>
      </c>
      <c r="G58" s="12">
        <f t="shared" si="3"/>
        <v>0</v>
      </c>
      <c r="H58" s="15">
        <f t="shared" si="1"/>
        <v>0.9833333333333333</v>
      </c>
      <c r="I58" s="12">
        <f t="shared" si="2"/>
        <v>0</v>
      </c>
      <c r="J58" s="12">
        <f>AVERAGE(I57,I58)</f>
        <v>0</v>
      </c>
    </row>
    <row r="59" spans="1:10" ht="12">
      <c r="A59" s="2">
        <f>'TRB Record'!A58</f>
        <v>29</v>
      </c>
      <c r="C59" s="10">
        <f>'TRB Record'!C58</f>
        <v>0</v>
      </c>
      <c r="D59" s="2">
        <f>Lignin!E58</f>
        <v>0</v>
      </c>
      <c r="E59" s="2">
        <f>Lignin!S58</f>
        <v>86.73</v>
      </c>
      <c r="G59" s="12">
        <f t="shared" si="3"/>
        <v>0</v>
      </c>
      <c r="H59" s="15">
        <f t="shared" si="1"/>
        <v>0.9833333333333333</v>
      </c>
      <c r="I59" s="12">
        <f t="shared" si="2"/>
        <v>0</v>
      </c>
      <c r="J59" s="12"/>
    </row>
    <row r="60" spans="1:10" ht="12">
      <c r="A60" s="2" t="str">
        <f>'TRB Record'!A59</f>
        <v>replicate 29</v>
      </c>
      <c r="C60" s="10">
        <f>'TRB Record'!C59</f>
        <v>0</v>
      </c>
      <c r="D60" s="2">
        <f>Lignin!E59</f>
        <v>0</v>
      </c>
      <c r="E60" s="2">
        <f>Lignin!S59</f>
        <v>86.73</v>
      </c>
      <c r="G60" s="12">
        <f t="shared" si="3"/>
        <v>0</v>
      </c>
      <c r="H60" s="15">
        <f t="shared" si="1"/>
        <v>0.9833333333333333</v>
      </c>
      <c r="I60" s="12">
        <f t="shared" si="2"/>
        <v>0</v>
      </c>
      <c r="J60" s="12">
        <f>AVERAGE(I59,I60)</f>
        <v>0</v>
      </c>
    </row>
    <row r="61" spans="1:10" ht="12">
      <c r="A61" s="2">
        <f>'TRB Record'!A60</f>
        <v>30</v>
      </c>
      <c r="C61" s="10">
        <f>'TRB Record'!C60</f>
        <v>0</v>
      </c>
      <c r="D61" s="2">
        <f>Lignin!E60</f>
        <v>0</v>
      </c>
      <c r="E61" s="2">
        <f>Lignin!S60</f>
        <v>86.73</v>
      </c>
      <c r="G61" s="12">
        <f t="shared" si="3"/>
        <v>0</v>
      </c>
      <c r="H61" s="15">
        <f t="shared" si="1"/>
        <v>0.9833333333333333</v>
      </c>
      <c r="I61" s="12">
        <f t="shared" si="2"/>
        <v>0</v>
      </c>
      <c r="J61" s="12"/>
    </row>
    <row r="62" spans="1:10" ht="12">
      <c r="A62" s="2" t="str">
        <f>'TRB Record'!A61</f>
        <v>replicate 30</v>
      </c>
      <c r="C62" s="10">
        <f>'TRB Record'!C61</f>
        <v>0</v>
      </c>
      <c r="D62" s="2">
        <f>Lignin!E61</f>
        <v>0</v>
      </c>
      <c r="E62" s="2">
        <f>Lignin!S61</f>
        <v>86.73</v>
      </c>
      <c r="G62" s="12">
        <f t="shared" si="3"/>
        <v>0</v>
      </c>
      <c r="H62" s="15">
        <f t="shared" si="1"/>
        <v>0.9833333333333333</v>
      </c>
      <c r="I62" s="12">
        <f t="shared" si="2"/>
        <v>0</v>
      </c>
      <c r="J62" s="12">
        <f>AVERAGE(I61,I62)</f>
        <v>0</v>
      </c>
    </row>
  </sheetData>
  <sheetProtection sheet="1" objects="1" scenarios="1"/>
  <printOptions gridLines="1"/>
  <pageMargins left="0.75" right="0.75" top="1" bottom="1" header="0.5" footer="0.5"/>
  <pageSetup fitToHeight="5" fitToWidth="1" orientation="landscape" paperSize="9"/>
  <headerFooter alignWithMargins="0">
    <oddHeader>&amp;C&amp;A</oddHeader>
    <oddFooter>&amp;CPage &amp;P of &amp;N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M61"/>
  <sheetViews>
    <sheetView zoomScalePageLayoutView="0" workbookViewId="0" topLeftCell="A1">
      <pane xSplit="2" ySplit="1" topLeftCell="C2" activePane="bottomRight" state="frozen"/>
      <selection pane="topLeft" activeCell="A1" sqref="A1"/>
      <selection pane="topRight" activeCell="B1" sqref="B1"/>
      <selection pane="bottomLeft" activeCell="A2" sqref="A2"/>
      <selection pane="bottomRight" activeCell="C3" sqref="C3"/>
    </sheetView>
  </sheetViews>
  <sheetFormatPr defaultColWidth="10.875" defaultRowHeight="12"/>
  <cols>
    <col min="1" max="1" width="10.875" style="2" customWidth="1"/>
    <col min="2" max="2" width="16.375" style="10" customWidth="1"/>
    <col min="3" max="4" width="7.00390625" style="8" customWidth="1"/>
    <col min="5" max="13" width="7.00390625" style="2" customWidth="1"/>
    <col min="14" max="16384" width="10.875" style="1" customWidth="1"/>
  </cols>
  <sheetData>
    <row r="1" spans="1:13" s="24" customFormat="1" ht="87.75">
      <c r="A1" s="18" t="s">
        <v>101</v>
      </c>
      <c r="B1" s="22" t="s">
        <v>95</v>
      </c>
      <c r="C1" s="18" t="s">
        <v>106</v>
      </c>
      <c r="D1" s="18" t="s">
        <v>66</v>
      </c>
      <c r="E1" s="18" t="s">
        <v>47</v>
      </c>
      <c r="F1" s="18" t="s">
        <v>48</v>
      </c>
      <c r="G1" s="18" t="s">
        <v>133</v>
      </c>
      <c r="H1" s="18" t="s">
        <v>50</v>
      </c>
      <c r="I1" s="18" t="s">
        <v>51</v>
      </c>
      <c r="J1" s="18" t="s">
        <v>52</v>
      </c>
      <c r="K1" s="18" t="s">
        <v>53</v>
      </c>
      <c r="L1" s="18" t="s">
        <v>54</v>
      </c>
      <c r="M1" s="18" t="s">
        <v>55</v>
      </c>
    </row>
    <row r="2" spans="1:13" ht="12">
      <c r="A2" s="2">
        <f>'TRB Record'!A2</f>
        <v>1</v>
      </c>
      <c r="B2" s="10">
        <f>'TRB Record'!C2</f>
        <v>0</v>
      </c>
      <c r="C2" s="17">
        <f>Ash!J2</f>
        <v>0</v>
      </c>
      <c r="D2" s="17">
        <f>'EtOH Extractives'!J2</f>
        <v>0</v>
      </c>
      <c r="E2" s="12">
        <f>Lignin!U2</f>
        <v>0</v>
      </c>
      <c r="F2" s="12">
        <f>'Structural Sugars'!V9</f>
        <v>0</v>
      </c>
      <c r="G2" s="12">
        <f>'Structural Sugars'!X9</f>
        <v>0</v>
      </c>
      <c r="H2" s="12">
        <f>'Structural Sugars'!Z9</f>
        <v>0</v>
      </c>
      <c r="I2" s="12">
        <f>'Structural Sugars'!AB9</f>
        <v>0</v>
      </c>
      <c r="J2" s="12">
        <f>'Structural Sugars'!AD9</f>
        <v>0</v>
      </c>
      <c r="K2" s="12">
        <f>'Uronic Acid'!H3</f>
        <v>0</v>
      </c>
      <c r="L2" s="12">
        <f>Acetate!I3</f>
        <v>0</v>
      </c>
      <c r="M2" s="12">
        <f aca="true" t="shared" si="0" ref="M2:M33">SUM(E2:L2)</f>
        <v>0</v>
      </c>
    </row>
    <row r="3" spans="1:13" ht="12">
      <c r="A3" s="2" t="str">
        <f>'TRB Record'!A3</f>
        <v>replicate 1</v>
      </c>
      <c r="B3" s="10">
        <f>'TRB Record'!C3</f>
        <v>0</v>
      </c>
      <c r="C3" s="17">
        <f>Ash!J3</f>
        <v>0</v>
      </c>
      <c r="D3" s="17">
        <f>'EtOH Extractives'!J3</f>
        <v>0</v>
      </c>
      <c r="E3" s="12">
        <f>Lignin!U3</f>
        <v>0</v>
      </c>
      <c r="F3" s="12">
        <f>'Structural Sugars'!V10</f>
        <v>0</v>
      </c>
      <c r="G3" s="12">
        <f>'Structural Sugars'!X10</f>
        <v>0</v>
      </c>
      <c r="H3" s="12">
        <f>'Structural Sugars'!Z10</f>
        <v>0</v>
      </c>
      <c r="I3" s="12">
        <f>'Structural Sugars'!AB10</f>
        <v>0</v>
      </c>
      <c r="J3" s="12">
        <f>'Structural Sugars'!AD10</f>
        <v>0</v>
      </c>
      <c r="K3" s="12">
        <f>'Uronic Acid'!H4</f>
        <v>0</v>
      </c>
      <c r="L3" s="12">
        <f>Acetate!I4</f>
        <v>0</v>
      </c>
      <c r="M3" s="12">
        <f t="shared" si="0"/>
        <v>0</v>
      </c>
    </row>
    <row r="4" spans="1:13" ht="12">
      <c r="A4" s="2">
        <f>'TRB Record'!A4</f>
        <v>2</v>
      </c>
      <c r="B4" s="10">
        <f>'TRB Record'!C4</f>
        <v>0</v>
      </c>
      <c r="C4" s="17">
        <f>Ash!J4</f>
        <v>0</v>
      </c>
      <c r="D4" s="17">
        <f>'EtOH Extractives'!J4</f>
        <v>0</v>
      </c>
      <c r="E4" s="12">
        <f>Lignin!U4</f>
        <v>0</v>
      </c>
      <c r="F4" s="12">
        <f>'Structural Sugars'!V11</f>
        <v>0</v>
      </c>
      <c r="G4" s="12">
        <f>'Structural Sugars'!X11</f>
        <v>0</v>
      </c>
      <c r="H4" s="12">
        <f>'Structural Sugars'!Z11</f>
        <v>0</v>
      </c>
      <c r="I4" s="12">
        <f>'Structural Sugars'!AB11</f>
        <v>0</v>
      </c>
      <c r="J4" s="12">
        <f>'Structural Sugars'!AD11</f>
        <v>0</v>
      </c>
      <c r="K4" s="12">
        <f>'Uronic Acid'!H5</f>
        <v>0</v>
      </c>
      <c r="L4" s="12">
        <f>Acetate!I5</f>
        <v>0</v>
      </c>
      <c r="M4" s="12">
        <f t="shared" si="0"/>
        <v>0</v>
      </c>
    </row>
    <row r="5" spans="1:13" ht="12">
      <c r="A5" s="2" t="str">
        <f>'TRB Record'!A5</f>
        <v>replicate 2</v>
      </c>
      <c r="B5" s="10">
        <f>'TRB Record'!C5</f>
        <v>0</v>
      </c>
      <c r="C5" s="17">
        <f>Ash!J5</f>
        <v>0</v>
      </c>
      <c r="D5" s="17">
        <f>'EtOH Extractives'!J5</f>
        <v>0</v>
      </c>
      <c r="E5" s="12">
        <f>Lignin!U5</f>
        <v>0</v>
      </c>
      <c r="F5" s="12">
        <f>'Structural Sugars'!V12</f>
        <v>0</v>
      </c>
      <c r="G5" s="12">
        <f>'Structural Sugars'!X12</f>
        <v>0</v>
      </c>
      <c r="H5" s="12">
        <f>'Structural Sugars'!Z12</f>
        <v>0</v>
      </c>
      <c r="I5" s="12">
        <f>'Structural Sugars'!AB12</f>
        <v>0</v>
      </c>
      <c r="J5" s="12">
        <f>'Structural Sugars'!AD12</f>
        <v>0</v>
      </c>
      <c r="K5" s="12">
        <f>'Uronic Acid'!H6</f>
        <v>0</v>
      </c>
      <c r="L5" s="12">
        <f>Acetate!I6</f>
        <v>0</v>
      </c>
      <c r="M5" s="12">
        <f t="shared" si="0"/>
        <v>0</v>
      </c>
    </row>
    <row r="6" spans="1:13" ht="12">
      <c r="A6" s="2">
        <f>'TRB Record'!A6</f>
        <v>3</v>
      </c>
      <c r="B6" s="10">
        <f>'TRB Record'!C6</f>
        <v>0</v>
      </c>
      <c r="C6" s="17">
        <f>Ash!J6</f>
        <v>0</v>
      </c>
      <c r="D6" s="17">
        <f>'EtOH Extractives'!J6</f>
        <v>0</v>
      </c>
      <c r="E6" s="12">
        <f>Lignin!U6</f>
        <v>0</v>
      </c>
      <c r="F6" s="12">
        <f>'Structural Sugars'!V13</f>
        <v>0</v>
      </c>
      <c r="G6" s="12">
        <f>'Structural Sugars'!X13</f>
        <v>0</v>
      </c>
      <c r="H6" s="12">
        <f>'Structural Sugars'!Z13</f>
        <v>0</v>
      </c>
      <c r="I6" s="12">
        <f>'Structural Sugars'!AB13</f>
        <v>0</v>
      </c>
      <c r="J6" s="12">
        <f>'Structural Sugars'!AD13</f>
        <v>0</v>
      </c>
      <c r="K6" s="12">
        <f>'Uronic Acid'!H7</f>
        <v>0</v>
      </c>
      <c r="L6" s="12">
        <f>Acetate!I7</f>
        <v>0</v>
      </c>
      <c r="M6" s="12">
        <f t="shared" si="0"/>
        <v>0</v>
      </c>
    </row>
    <row r="7" spans="1:13" ht="12">
      <c r="A7" s="2" t="str">
        <f>'TRB Record'!A7</f>
        <v>replicate 3</v>
      </c>
      <c r="B7" s="10">
        <f>'TRB Record'!C7</f>
        <v>0</v>
      </c>
      <c r="C7" s="17">
        <f>Ash!J7</f>
        <v>0</v>
      </c>
      <c r="D7" s="17">
        <f>'EtOH Extractives'!J7</f>
        <v>0</v>
      </c>
      <c r="E7" s="12">
        <f>Lignin!U7</f>
        <v>0</v>
      </c>
      <c r="F7" s="12">
        <f>'Structural Sugars'!V14</f>
        <v>0</v>
      </c>
      <c r="G7" s="12">
        <f>'Structural Sugars'!X14</f>
        <v>0</v>
      </c>
      <c r="H7" s="12">
        <f>'Structural Sugars'!Z14</f>
        <v>0</v>
      </c>
      <c r="I7" s="12">
        <f>'Structural Sugars'!AB14</f>
        <v>0</v>
      </c>
      <c r="J7" s="12">
        <f>'Structural Sugars'!AD14</f>
        <v>0</v>
      </c>
      <c r="K7" s="12">
        <f>'Uronic Acid'!H8</f>
        <v>0</v>
      </c>
      <c r="L7" s="12">
        <f>Acetate!I8</f>
        <v>0</v>
      </c>
      <c r="M7" s="12">
        <f t="shared" si="0"/>
        <v>0</v>
      </c>
    </row>
    <row r="8" spans="1:13" ht="12">
      <c r="A8" s="2">
        <f>'TRB Record'!A8</f>
        <v>4</v>
      </c>
      <c r="B8" s="10">
        <f>'TRB Record'!C8</f>
        <v>0</v>
      </c>
      <c r="C8" s="17">
        <f>Ash!J8</f>
        <v>0</v>
      </c>
      <c r="D8" s="17">
        <f>'EtOH Extractives'!J8</f>
        <v>0</v>
      </c>
      <c r="E8" s="12">
        <f>Lignin!U8</f>
        <v>0</v>
      </c>
      <c r="F8" s="12">
        <f>'Structural Sugars'!V15</f>
        <v>0</v>
      </c>
      <c r="G8" s="12">
        <f>'Structural Sugars'!X15</f>
        <v>0</v>
      </c>
      <c r="H8" s="12">
        <f>'Structural Sugars'!Z15</f>
        <v>0</v>
      </c>
      <c r="I8" s="12">
        <f>'Structural Sugars'!AB15</f>
        <v>0</v>
      </c>
      <c r="J8" s="12">
        <f>'Structural Sugars'!AD15</f>
        <v>0</v>
      </c>
      <c r="K8" s="12">
        <f>'Uronic Acid'!H9</f>
        <v>0</v>
      </c>
      <c r="L8" s="12">
        <f>Acetate!I9</f>
        <v>0</v>
      </c>
      <c r="M8" s="12">
        <f t="shared" si="0"/>
        <v>0</v>
      </c>
    </row>
    <row r="9" spans="1:13" ht="12">
      <c r="A9" s="2" t="str">
        <f>'TRB Record'!A9</f>
        <v>replicate 4</v>
      </c>
      <c r="B9" s="10">
        <f>'TRB Record'!C9</f>
        <v>0</v>
      </c>
      <c r="C9" s="17">
        <f>Ash!J9</f>
        <v>0</v>
      </c>
      <c r="D9" s="17">
        <f>'EtOH Extractives'!J9</f>
        <v>0</v>
      </c>
      <c r="E9" s="12">
        <f>Lignin!U9</f>
        <v>0</v>
      </c>
      <c r="F9" s="12">
        <f>'Structural Sugars'!V16</f>
        <v>0</v>
      </c>
      <c r="G9" s="12">
        <f>'Structural Sugars'!X16</f>
        <v>0</v>
      </c>
      <c r="H9" s="12">
        <f>'Structural Sugars'!Z16</f>
        <v>0</v>
      </c>
      <c r="I9" s="12">
        <f>'Structural Sugars'!AB16</f>
        <v>0</v>
      </c>
      <c r="J9" s="12">
        <f>'Structural Sugars'!AD16</f>
        <v>0</v>
      </c>
      <c r="K9" s="12">
        <f>'Uronic Acid'!H10</f>
        <v>0</v>
      </c>
      <c r="L9" s="12">
        <f>Acetate!I10</f>
        <v>0</v>
      </c>
      <c r="M9" s="12">
        <f t="shared" si="0"/>
        <v>0</v>
      </c>
    </row>
    <row r="10" spans="1:13" ht="12">
      <c r="A10" s="2">
        <f>'TRB Record'!A10</f>
        <v>5</v>
      </c>
      <c r="B10" s="10">
        <f>'TRB Record'!C10</f>
        <v>0</v>
      </c>
      <c r="C10" s="17">
        <f>Ash!J10</f>
        <v>0</v>
      </c>
      <c r="D10" s="17">
        <f>'EtOH Extractives'!J10</f>
        <v>0</v>
      </c>
      <c r="E10" s="12">
        <f>Lignin!U10</f>
        <v>0</v>
      </c>
      <c r="F10" s="12">
        <f>'Structural Sugars'!V17</f>
        <v>0</v>
      </c>
      <c r="G10" s="12">
        <f>'Structural Sugars'!X17</f>
        <v>0</v>
      </c>
      <c r="H10" s="12">
        <f>'Structural Sugars'!Z17</f>
        <v>0</v>
      </c>
      <c r="I10" s="12">
        <f>'Structural Sugars'!AB17</f>
        <v>0</v>
      </c>
      <c r="J10" s="12">
        <f>'Structural Sugars'!AD17</f>
        <v>0</v>
      </c>
      <c r="K10" s="12">
        <f>'Uronic Acid'!H11</f>
        <v>0</v>
      </c>
      <c r="L10" s="12">
        <f>Acetate!I11</f>
        <v>0</v>
      </c>
      <c r="M10" s="12">
        <f t="shared" si="0"/>
        <v>0</v>
      </c>
    </row>
    <row r="11" spans="1:13" ht="12">
      <c r="A11" s="2" t="str">
        <f>'TRB Record'!A11</f>
        <v>replicate 5</v>
      </c>
      <c r="B11" s="10">
        <f>'TRB Record'!C11</f>
        <v>0</v>
      </c>
      <c r="C11" s="17">
        <f>Ash!J11</f>
        <v>0</v>
      </c>
      <c r="D11" s="17">
        <f>'EtOH Extractives'!J11</f>
        <v>0</v>
      </c>
      <c r="E11" s="12">
        <f>Lignin!U11</f>
        <v>0</v>
      </c>
      <c r="F11" s="12">
        <f>'Structural Sugars'!V18</f>
        <v>0</v>
      </c>
      <c r="G11" s="12">
        <f>'Structural Sugars'!X18</f>
        <v>0</v>
      </c>
      <c r="H11" s="12">
        <f>'Structural Sugars'!Z18</f>
        <v>0</v>
      </c>
      <c r="I11" s="12">
        <f>'Structural Sugars'!AB18</f>
        <v>0</v>
      </c>
      <c r="J11" s="12">
        <f>'Structural Sugars'!AD18</f>
        <v>0</v>
      </c>
      <c r="K11" s="12">
        <f>'Uronic Acid'!H12</f>
        <v>0</v>
      </c>
      <c r="L11" s="12">
        <f>Acetate!I12</f>
        <v>0</v>
      </c>
      <c r="M11" s="12">
        <f t="shared" si="0"/>
        <v>0</v>
      </c>
    </row>
    <row r="12" spans="1:13" ht="12">
      <c r="A12" s="2">
        <f>'TRB Record'!A12</f>
        <v>6</v>
      </c>
      <c r="B12" s="10">
        <f>'TRB Record'!C12</f>
        <v>0</v>
      </c>
      <c r="C12" s="17">
        <f>Ash!J12</f>
        <v>0</v>
      </c>
      <c r="D12" s="17">
        <f>'EtOH Extractives'!J12</f>
        <v>0</v>
      </c>
      <c r="E12" s="12">
        <f>Lignin!U12</f>
        <v>0</v>
      </c>
      <c r="F12" s="12">
        <f>'Structural Sugars'!V19</f>
        <v>0</v>
      </c>
      <c r="G12" s="12">
        <f>'Structural Sugars'!X19</f>
        <v>0</v>
      </c>
      <c r="H12" s="12">
        <f>'Structural Sugars'!Z19</f>
        <v>0</v>
      </c>
      <c r="I12" s="12">
        <f>'Structural Sugars'!AB19</f>
        <v>0</v>
      </c>
      <c r="J12" s="12">
        <f>'Structural Sugars'!AD19</f>
        <v>0</v>
      </c>
      <c r="K12" s="12">
        <f>'Uronic Acid'!H13</f>
        <v>0</v>
      </c>
      <c r="L12" s="12">
        <f>Acetate!I13</f>
        <v>0</v>
      </c>
      <c r="M12" s="12">
        <f t="shared" si="0"/>
        <v>0</v>
      </c>
    </row>
    <row r="13" spans="1:13" ht="12">
      <c r="A13" s="2" t="str">
        <f>'TRB Record'!A13</f>
        <v>replicate 6</v>
      </c>
      <c r="B13" s="10">
        <f>'TRB Record'!C13</f>
        <v>0</v>
      </c>
      <c r="C13" s="17">
        <f>Ash!J13</f>
        <v>0</v>
      </c>
      <c r="D13" s="17">
        <f>'EtOH Extractives'!J13</f>
        <v>0</v>
      </c>
      <c r="E13" s="12">
        <f>Lignin!U13</f>
        <v>0</v>
      </c>
      <c r="F13" s="12">
        <f>'Structural Sugars'!V20</f>
        <v>0</v>
      </c>
      <c r="G13" s="12">
        <f>'Structural Sugars'!X20</f>
        <v>0</v>
      </c>
      <c r="H13" s="12">
        <f>'Structural Sugars'!Z20</f>
        <v>0</v>
      </c>
      <c r="I13" s="12">
        <f>'Structural Sugars'!AB20</f>
        <v>0</v>
      </c>
      <c r="J13" s="12">
        <f>'Structural Sugars'!AD20</f>
        <v>0</v>
      </c>
      <c r="K13" s="12">
        <f>'Uronic Acid'!H14</f>
        <v>0</v>
      </c>
      <c r="L13" s="12">
        <f>Acetate!I14</f>
        <v>0</v>
      </c>
      <c r="M13" s="12">
        <f t="shared" si="0"/>
        <v>0</v>
      </c>
    </row>
    <row r="14" spans="1:13" ht="12">
      <c r="A14" s="2">
        <f>'TRB Record'!A14</f>
        <v>7</v>
      </c>
      <c r="B14" s="10">
        <f>'TRB Record'!C14</f>
        <v>0</v>
      </c>
      <c r="C14" s="17">
        <f>Ash!J14</f>
        <v>0</v>
      </c>
      <c r="D14" s="17">
        <f>'EtOH Extractives'!J14</f>
        <v>0</v>
      </c>
      <c r="E14" s="12">
        <f>Lignin!U14</f>
        <v>0</v>
      </c>
      <c r="F14" s="12">
        <f>'Structural Sugars'!V21</f>
        <v>0</v>
      </c>
      <c r="G14" s="12">
        <f>'Structural Sugars'!X21</f>
        <v>0</v>
      </c>
      <c r="H14" s="12">
        <f>'Structural Sugars'!Z21</f>
        <v>0</v>
      </c>
      <c r="I14" s="12">
        <f>'Structural Sugars'!AB21</f>
        <v>0</v>
      </c>
      <c r="J14" s="12">
        <f>'Structural Sugars'!AD21</f>
        <v>0</v>
      </c>
      <c r="K14" s="12">
        <f>'Uronic Acid'!H15</f>
        <v>0</v>
      </c>
      <c r="L14" s="12">
        <f>Acetate!I15</f>
        <v>0</v>
      </c>
      <c r="M14" s="12">
        <f t="shared" si="0"/>
        <v>0</v>
      </c>
    </row>
    <row r="15" spans="1:13" ht="12">
      <c r="A15" s="2" t="str">
        <f>'TRB Record'!A15</f>
        <v>replicate 7</v>
      </c>
      <c r="B15" s="10">
        <f>'TRB Record'!C15</f>
        <v>0</v>
      </c>
      <c r="C15" s="17">
        <f>Ash!J15</f>
        <v>0</v>
      </c>
      <c r="D15" s="17">
        <f>'EtOH Extractives'!J15</f>
        <v>0</v>
      </c>
      <c r="E15" s="12">
        <f>Lignin!U15</f>
        <v>0</v>
      </c>
      <c r="F15" s="12">
        <f>'Structural Sugars'!V22</f>
        <v>0</v>
      </c>
      <c r="G15" s="12">
        <f>'Structural Sugars'!X22</f>
        <v>0</v>
      </c>
      <c r="H15" s="12">
        <f>'Structural Sugars'!Z22</f>
        <v>0</v>
      </c>
      <c r="I15" s="12">
        <f>'Structural Sugars'!AB22</f>
        <v>0</v>
      </c>
      <c r="J15" s="12">
        <f>'Structural Sugars'!AD22</f>
        <v>0</v>
      </c>
      <c r="K15" s="12">
        <f>'Uronic Acid'!H16</f>
        <v>0</v>
      </c>
      <c r="L15" s="12">
        <f>Acetate!I16</f>
        <v>0</v>
      </c>
      <c r="M15" s="12">
        <f t="shared" si="0"/>
        <v>0</v>
      </c>
    </row>
    <row r="16" spans="1:13" ht="12">
      <c r="A16" s="2">
        <f>'TRB Record'!A16</f>
        <v>8</v>
      </c>
      <c r="B16" s="10">
        <f>'TRB Record'!C16</f>
        <v>0</v>
      </c>
      <c r="C16" s="17">
        <f>Ash!J16</f>
        <v>0</v>
      </c>
      <c r="D16" s="17">
        <f>'EtOH Extractives'!J16</f>
        <v>0</v>
      </c>
      <c r="E16" s="12">
        <f>Lignin!U16</f>
        <v>0</v>
      </c>
      <c r="F16" s="12">
        <f>'Structural Sugars'!V23</f>
        <v>0</v>
      </c>
      <c r="G16" s="12">
        <f>'Structural Sugars'!X23</f>
        <v>0</v>
      </c>
      <c r="H16" s="12">
        <f>'Structural Sugars'!Z23</f>
        <v>0</v>
      </c>
      <c r="I16" s="12">
        <f>'Structural Sugars'!AB23</f>
        <v>0</v>
      </c>
      <c r="J16" s="12">
        <f>'Structural Sugars'!AD23</f>
        <v>0</v>
      </c>
      <c r="K16" s="12">
        <f>'Uronic Acid'!H17</f>
        <v>0</v>
      </c>
      <c r="L16" s="12">
        <f>Acetate!I17</f>
        <v>0</v>
      </c>
      <c r="M16" s="12">
        <f t="shared" si="0"/>
        <v>0</v>
      </c>
    </row>
    <row r="17" spans="1:13" ht="12">
      <c r="A17" s="2" t="str">
        <f>'TRB Record'!A17</f>
        <v>replicate 8</v>
      </c>
      <c r="B17" s="10">
        <f>'TRB Record'!C17</f>
        <v>0</v>
      </c>
      <c r="C17" s="17">
        <f>Ash!J17</f>
        <v>0</v>
      </c>
      <c r="D17" s="17">
        <f>'EtOH Extractives'!J17</f>
        <v>0</v>
      </c>
      <c r="E17" s="12">
        <f>Lignin!U17</f>
        <v>0</v>
      </c>
      <c r="F17" s="12">
        <f>'Structural Sugars'!V24</f>
        <v>0</v>
      </c>
      <c r="G17" s="12">
        <f>'Structural Sugars'!X24</f>
        <v>0</v>
      </c>
      <c r="H17" s="12">
        <f>'Structural Sugars'!Z24</f>
        <v>0</v>
      </c>
      <c r="I17" s="12">
        <f>'Structural Sugars'!AB24</f>
        <v>0</v>
      </c>
      <c r="J17" s="12">
        <f>'Structural Sugars'!AD24</f>
        <v>0</v>
      </c>
      <c r="K17" s="12">
        <f>'Uronic Acid'!H18</f>
        <v>0</v>
      </c>
      <c r="L17" s="12">
        <f>Acetate!I18</f>
        <v>0</v>
      </c>
      <c r="M17" s="12">
        <f t="shared" si="0"/>
        <v>0</v>
      </c>
    </row>
    <row r="18" spans="1:13" ht="12">
      <c r="A18" s="2">
        <f>'TRB Record'!A18</f>
        <v>9</v>
      </c>
      <c r="B18" s="10">
        <f>'TRB Record'!C18</f>
        <v>0</v>
      </c>
      <c r="C18" s="17">
        <f>Ash!J18</f>
        <v>0</v>
      </c>
      <c r="D18" s="17">
        <f>'EtOH Extractives'!J18</f>
        <v>0</v>
      </c>
      <c r="E18" s="12">
        <f>Lignin!U18</f>
        <v>0</v>
      </c>
      <c r="F18" s="12">
        <f>'Structural Sugars'!V25</f>
        <v>0</v>
      </c>
      <c r="G18" s="12">
        <f>'Structural Sugars'!X25</f>
        <v>0</v>
      </c>
      <c r="H18" s="12">
        <f>'Structural Sugars'!Z25</f>
        <v>0</v>
      </c>
      <c r="I18" s="12">
        <f>'Structural Sugars'!AB25</f>
        <v>0</v>
      </c>
      <c r="J18" s="12">
        <f>'Structural Sugars'!AD25</f>
        <v>0</v>
      </c>
      <c r="K18" s="12">
        <f>'Uronic Acid'!H19</f>
        <v>0</v>
      </c>
      <c r="L18" s="12">
        <f>Acetate!I19</f>
        <v>0</v>
      </c>
      <c r="M18" s="12">
        <f t="shared" si="0"/>
        <v>0</v>
      </c>
    </row>
    <row r="19" spans="1:13" ht="12">
      <c r="A19" s="2" t="str">
        <f>'TRB Record'!A19</f>
        <v>replicate 9</v>
      </c>
      <c r="B19" s="10">
        <f>'TRB Record'!C19</f>
        <v>0</v>
      </c>
      <c r="C19" s="17">
        <f>Ash!J19</f>
        <v>0</v>
      </c>
      <c r="D19" s="17">
        <f>'EtOH Extractives'!J19</f>
        <v>0</v>
      </c>
      <c r="E19" s="12">
        <f>Lignin!U19</f>
        <v>0</v>
      </c>
      <c r="F19" s="12">
        <f>'Structural Sugars'!V26</f>
        <v>0</v>
      </c>
      <c r="G19" s="12">
        <f>'Structural Sugars'!X26</f>
        <v>0</v>
      </c>
      <c r="H19" s="12">
        <f>'Structural Sugars'!Z26</f>
        <v>0</v>
      </c>
      <c r="I19" s="12">
        <f>'Structural Sugars'!AB26</f>
        <v>0</v>
      </c>
      <c r="J19" s="12">
        <f>'Structural Sugars'!AD26</f>
        <v>0</v>
      </c>
      <c r="K19" s="12">
        <f>'Uronic Acid'!H20</f>
        <v>0</v>
      </c>
      <c r="L19" s="12">
        <f>Acetate!I20</f>
        <v>0</v>
      </c>
      <c r="M19" s="12">
        <f t="shared" si="0"/>
        <v>0</v>
      </c>
    </row>
    <row r="20" spans="1:13" ht="12">
      <c r="A20" s="2">
        <f>'TRB Record'!A20</f>
        <v>10</v>
      </c>
      <c r="B20" s="10">
        <f>'TRB Record'!C20</f>
        <v>0</v>
      </c>
      <c r="C20" s="17">
        <f>Ash!J20</f>
        <v>0</v>
      </c>
      <c r="D20" s="17">
        <f>'EtOH Extractives'!J20</f>
        <v>0</v>
      </c>
      <c r="E20" s="12">
        <f>Lignin!U20</f>
        <v>0</v>
      </c>
      <c r="F20" s="12">
        <f>'Structural Sugars'!V27</f>
        <v>0</v>
      </c>
      <c r="G20" s="12">
        <f>'Structural Sugars'!X27</f>
        <v>0</v>
      </c>
      <c r="H20" s="12">
        <f>'Structural Sugars'!Z27</f>
        <v>0</v>
      </c>
      <c r="I20" s="12">
        <f>'Structural Sugars'!AB27</f>
        <v>0</v>
      </c>
      <c r="J20" s="12">
        <f>'Structural Sugars'!AD27</f>
        <v>0</v>
      </c>
      <c r="K20" s="12">
        <f>'Uronic Acid'!H21</f>
        <v>0</v>
      </c>
      <c r="L20" s="12">
        <f>Acetate!I21</f>
        <v>0</v>
      </c>
      <c r="M20" s="12">
        <f t="shared" si="0"/>
        <v>0</v>
      </c>
    </row>
    <row r="21" spans="1:13" ht="12">
      <c r="A21" s="2" t="str">
        <f>'TRB Record'!A21</f>
        <v>replicate 10</v>
      </c>
      <c r="B21" s="10">
        <f>'TRB Record'!C21</f>
        <v>0</v>
      </c>
      <c r="C21" s="17">
        <f>Ash!J21</f>
        <v>0</v>
      </c>
      <c r="D21" s="17">
        <f>'EtOH Extractives'!J21</f>
        <v>0</v>
      </c>
      <c r="E21" s="12">
        <f>Lignin!U21</f>
        <v>0</v>
      </c>
      <c r="F21" s="12">
        <f>'Structural Sugars'!V28</f>
        <v>0</v>
      </c>
      <c r="G21" s="12">
        <f>'Structural Sugars'!X28</f>
        <v>0</v>
      </c>
      <c r="H21" s="12">
        <f>'Structural Sugars'!Z28</f>
        <v>0</v>
      </c>
      <c r="I21" s="12">
        <f>'Structural Sugars'!AB28</f>
        <v>0</v>
      </c>
      <c r="J21" s="12">
        <f>'Structural Sugars'!AD28</f>
        <v>0</v>
      </c>
      <c r="K21" s="12">
        <f>'Uronic Acid'!H22</f>
        <v>0</v>
      </c>
      <c r="L21" s="12">
        <f>Acetate!I22</f>
        <v>0</v>
      </c>
      <c r="M21" s="12">
        <f t="shared" si="0"/>
        <v>0</v>
      </c>
    </row>
    <row r="22" spans="1:13" ht="12">
      <c r="A22" s="2">
        <f>'TRB Record'!A22</f>
        <v>11</v>
      </c>
      <c r="B22" s="10">
        <f>'TRB Record'!C22</f>
        <v>0</v>
      </c>
      <c r="C22" s="17">
        <f>Ash!J22</f>
        <v>0</v>
      </c>
      <c r="D22" s="17">
        <f>'EtOH Extractives'!J22</f>
        <v>0</v>
      </c>
      <c r="E22" s="12">
        <f>Lignin!U22</f>
        <v>0</v>
      </c>
      <c r="F22" s="12">
        <f>'Structural Sugars'!V29</f>
        <v>0</v>
      </c>
      <c r="G22" s="12">
        <f>'Structural Sugars'!X29</f>
        <v>0</v>
      </c>
      <c r="H22" s="12">
        <f>'Structural Sugars'!Z29</f>
        <v>0</v>
      </c>
      <c r="I22" s="12">
        <f>'Structural Sugars'!AB29</f>
        <v>0</v>
      </c>
      <c r="J22" s="12">
        <f>'Structural Sugars'!AD29</f>
        <v>0</v>
      </c>
      <c r="K22" s="12">
        <f>'Uronic Acid'!H23</f>
        <v>0</v>
      </c>
      <c r="L22" s="12">
        <f>Acetate!I23</f>
        <v>0</v>
      </c>
      <c r="M22" s="12">
        <f t="shared" si="0"/>
        <v>0</v>
      </c>
    </row>
    <row r="23" spans="1:13" ht="12">
      <c r="A23" s="2" t="str">
        <f>'TRB Record'!A23</f>
        <v>replicate 11</v>
      </c>
      <c r="B23" s="10">
        <f>'TRB Record'!C23</f>
        <v>0</v>
      </c>
      <c r="C23" s="17">
        <f>Ash!J23</f>
        <v>0</v>
      </c>
      <c r="D23" s="17">
        <f>'EtOH Extractives'!J23</f>
        <v>0</v>
      </c>
      <c r="E23" s="12">
        <f>Lignin!U23</f>
        <v>0</v>
      </c>
      <c r="F23" s="12">
        <f>'Structural Sugars'!V30</f>
        <v>0</v>
      </c>
      <c r="G23" s="12">
        <f>'Structural Sugars'!X30</f>
        <v>0</v>
      </c>
      <c r="H23" s="12">
        <f>'Structural Sugars'!Z30</f>
        <v>0</v>
      </c>
      <c r="I23" s="12">
        <f>'Structural Sugars'!AB30</f>
        <v>0</v>
      </c>
      <c r="J23" s="12">
        <f>'Structural Sugars'!AD30</f>
        <v>0</v>
      </c>
      <c r="K23" s="12">
        <f>'Uronic Acid'!H24</f>
        <v>0</v>
      </c>
      <c r="L23" s="12">
        <f>Acetate!I24</f>
        <v>0</v>
      </c>
      <c r="M23" s="12">
        <f t="shared" si="0"/>
        <v>0</v>
      </c>
    </row>
    <row r="24" spans="1:13" ht="12">
      <c r="A24" s="2">
        <f>'TRB Record'!A24</f>
        <v>12</v>
      </c>
      <c r="B24" s="10">
        <f>'TRB Record'!C24</f>
        <v>0</v>
      </c>
      <c r="C24" s="17">
        <f>Ash!J24</f>
        <v>0</v>
      </c>
      <c r="D24" s="17">
        <f>'EtOH Extractives'!J24</f>
        <v>0</v>
      </c>
      <c r="E24" s="12">
        <f>Lignin!U24</f>
        <v>0</v>
      </c>
      <c r="F24" s="12">
        <f>'Structural Sugars'!V31</f>
        <v>0</v>
      </c>
      <c r="G24" s="12">
        <f>'Structural Sugars'!X31</f>
        <v>0</v>
      </c>
      <c r="H24" s="12">
        <f>'Structural Sugars'!Z31</f>
        <v>0</v>
      </c>
      <c r="I24" s="12">
        <f>'Structural Sugars'!AB31</f>
        <v>0</v>
      </c>
      <c r="J24" s="12">
        <f>'Structural Sugars'!AD31</f>
        <v>0</v>
      </c>
      <c r="K24" s="12">
        <f>'Uronic Acid'!H25</f>
        <v>0</v>
      </c>
      <c r="L24" s="12">
        <f>Acetate!I25</f>
        <v>0</v>
      </c>
      <c r="M24" s="12">
        <f t="shared" si="0"/>
        <v>0</v>
      </c>
    </row>
    <row r="25" spans="1:13" ht="12">
      <c r="A25" s="2" t="str">
        <f>'TRB Record'!A25</f>
        <v>replicate 12</v>
      </c>
      <c r="B25" s="10">
        <f>'TRB Record'!C25</f>
        <v>0</v>
      </c>
      <c r="C25" s="17">
        <f>Ash!J25</f>
        <v>0</v>
      </c>
      <c r="D25" s="17">
        <f>'EtOH Extractives'!J25</f>
        <v>0</v>
      </c>
      <c r="E25" s="12">
        <f>Lignin!U25</f>
        <v>0</v>
      </c>
      <c r="F25" s="12">
        <f>'Structural Sugars'!V32</f>
        <v>0</v>
      </c>
      <c r="G25" s="12">
        <f>'Structural Sugars'!X32</f>
        <v>0</v>
      </c>
      <c r="H25" s="12">
        <f>'Structural Sugars'!Z32</f>
        <v>0</v>
      </c>
      <c r="I25" s="12">
        <f>'Structural Sugars'!AB32</f>
        <v>0</v>
      </c>
      <c r="J25" s="12">
        <f>'Structural Sugars'!AD32</f>
        <v>0</v>
      </c>
      <c r="K25" s="12">
        <f>'Uronic Acid'!H26</f>
        <v>0</v>
      </c>
      <c r="L25" s="12">
        <f>Acetate!I26</f>
        <v>0</v>
      </c>
      <c r="M25" s="12">
        <f t="shared" si="0"/>
        <v>0</v>
      </c>
    </row>
    <row r="26" spans="1:13" ht="12">
      <c r="A26" s="2">
        <f>'TRB Record'!A26</f>
        <v>13</v>
      </c>
      <c r="B26" s="10">
        <f>'TRB Record'!C26</f>
        <v>0</v>
      </c>
      <c r="C26" s="17">
        <f>Ash!J26</f>
        <v>0</v>
      </c>
      <c r="D26" s="17">
        <f>'EtOH Extractives'!J26</f>
        <v>0</v>
      </c>
      <c r="E26" s="12">
        <f>Lignin!U26</f>
        <v>0</v>
      </c>
      <c r="F26" s="12">
        <f>'Structural Sugars'!V33</f>
        <v>0</v>
      </c>
      <c r="G26" s="12">
        <f>'Structural Sugars'!X33</f>
        <v>0</v>
      </c>
      <c r="H26" s="12">
        <f>'Structural Sugars'!Z33</f>
        <v>0</v>
      </c>
      <c r="I26" s="12">
        <f>'Structural Sugars'!AB33</f>
        <v>0</v>
      </c>
      <c r="J26" s="12">
        <f>'Structural Sugars'!AD33</f>
        <v>0</v>
      </c>
      <c r="K26" s="12">
        <f>'Uronic Acid'!H27</f>
        <v>0</v>
      </c>
      <c r="L26" s="12">
        <f>Acetate!I27</f>
        <v>0</v>
      </c>
      <c r="M26" s="12">
        <f t="shared" si="0"/>
        <v>0</v>
      </c>
    </row>
    <row r="27" spans="1:13" ht="12">
      <c r="A27" s="2" t="str">
        <f>'TRB Record'!A27</f>
        <v>replicate 13</v>
      </c>
      <c r="B27" s="10">
        <f>'TRB Record'!C27</f>
        <v>0</v>
      </c>
      <c r="C27" s="17">
        <f>Ash!J27</f>
        <v>0</v>
      </c>
      <c r="D27" s="17">
        <f>'EtOH Extractives'!J27</f>
        <v>0</v>
      </c>
      <c r="E27" s="12">
        <f>Lignin!U27</f>
        <v>0</v>
      </c>
      <c r="F27" s="12">
        <f>'Structural Sugars'!V34</f>
        <v>0</v>
      </c>
      <c r="G27" s="12">
        <f>'Structural Sugars'!X34</f>
        <v>0</v>
      </c>
      <c r="H27" s="12">
        <f>'Structural Sugars'!Z34</f>
        <v>0</v>
      </c>
      <c r="I27" s="12">
        <f>'Structural Sugars'!AB34</f>
        <v>0</v>
      </c>
      <c r="J27" s="12">
        <f>'Structural Sugars'!AD34</f>
        <v>0</v>
      </c>
      <c r="K27" s="12">
        <f>'Uronic Acid'!H28</f>
        <v>0</v>
      </c>
      <c r="L27" s="12">
        <f>Acetate!I28</f>
        <v>0</v>
      </c>
      <c r="M27" s="12">
        <f t="shared" si="0"/>
        <v>0</v>
      </c>
    </row>
    <row r="28" spans="1:13" ht="12">
      <c r="A28" s="2">
        <f>'TRB Record'!A28</f>
        <v>14</v>
      </c>
      <c r="B28" s="10">
        <f>'TRB Record'!C28</f>
        <v>0</v>
      </c>
      <c r="C28" s="17">
        <f>Ash!J28</f>
        <v>0</v>
      </c>
      <c r="D28" s="17">
        <f>'EtOH Extractives'!J28</f>
        <v>0</v>
      </c>
      <c r="E28" s="12">
        <f>Lignin!U28</f>
        <v>0</v>
      </c>
      <c r="F28" s="12">
        <f>'Structural Sugars'!V35</f>
        <v>0</v>
      </c>
      <c r="G28" s="12">
        <f>'Structural Sugars'!X35</f>
        <v>0</v>
      </c>
      <c r="H28" s="12">
        <f>'Structural Sugars'!Z35</f>
        <v>0</v>
      </c>
      <c r="I28" s="12">
        <f>'Structural Sugars'!AB35</f>
        <v>0</v>
      </c>
      <c r="J28" s="12">
        <f>'Structural Sugars'!AD35</f>
        <v>0</v>
      </c>
      <c r="K28" s="12">
        <f>'Uronic Acid'!H29</f>
        <v>0</v>
      </c>
      <c r="L28" s="12">
        <f>Acetate!I29</f>
        <v>0</v>
      </c>
      <c r="M28" s="12">
        <f t="shared" si="0"/>
        <v>0</v>
      </c>
    </row>
    <row r="29" spans="1:13" ht="12">
      <c r="A29" s="2" t="str">
        <f>'TRB Record'!A29</f>
        <v>replicate 14</v>
      </c>
      <c r="B29" s="10">
        <f>'TRB Record'!C29</f>
        <v>0</v>
      </c>
      <c r="C29" s="17">
        <f>Ash!J29</f>
        <v>0</v>
      </c>
      <c r="D29" s="17">
        <f>'EtOH Extractives'!J29</f>
        <v>0</v>
      </c>
      <c r="E29" s="12">
        <f>Lignin!U29</f>
        <v>0</v>
      </c>
      <c r="F29" s="12">
        <f>'Structural Sugars'!V36</f>
        <v>0</v>
      </c>
      <c r="G29" s="12">
        <f>'Structural Sugars'!X36</f>
        <v>0</v>
      </c>
      <c r="H29" s="12">
        <f>'Structural Sugars'!Z36</f>
        <v>0</v>
      </c>
      <c r="I29" s="12">
        <f>'Structural Sugars'!AB36</f>
        <v>0</v>
      </c>
      <c r="J29" s="12">
        <f>'Structural Sugars'!AD36</f>
        <v>0</v>
      </c>
      <c r="K29" s="12">
        <f>'Uronic Acid'!H30</f>
        <v>0</v>
      </c>
      <c r="L29" s="12">
        <f>Acetate!I30</f>
        <v>0</v>
      </c>
      <c r="M29" s="12">
        <f t="shared" si="0"/>
        <v>0</v>
      </c>
    </row>
    <row r="30" spans="1:13" ht="12">
      <c r="A30" s="2">
        <f>'TRB Record'!A30</f>
        <v>15</v>
      </c>
      <c r="B30" s="10">
        <f>'TRB Record'!C30</f>
        <v>0</v>
      </c>
      <c r="C30" s="17">
        <f>Ash!J30</f>
        <v>0</v>
      </c>
      <c r="D30" s="17">
        <f>'EtOH Extractives'!J30</f>
        <v>0</v>
      </c>
      <c r="E30" s="12">
        <f>Lignin!U30</f>
        <v>0</v>
      </c>
      <c r="F30" s="12">
        <f>'Structural Sugars'!V37</f>
        <v>0</v>
      </c>
      <c r="G30" s="12">
        <f>'Structural Sugars'!X37</f>
        <v>0</v>
      </c>
      <c r="H30" s="12">
        <f>'Structural Sugars'!Z37</f>
        <v>0</v>
      </c>
      <c r="I30" s="12">
        <f>'Structural Sugars'!AB37</f>
        <v>0</v>
      </c>
      <c r="J30" s="12">
        <f>'Structural Sugars'!AD37</f>
        <v>0</v>
      </c>
      <c r="K30" s="12">
        <f>'Uronic Acid'!H31</f>
        <v>0</v>
      </c>
      <c r="L30" s="12">
        <f>Acetate!I31</f>
        <v>0</v>
      </c>
      <c r="M30" s="12">
        <f t="shared" si="0"/>
        <v>0</v>
      </c>
    </row>
    <row r="31" spans="1:13" ht="12">
      <c r="A31" s="2" t="str">
        <f>'TRB Record'!A31</f>
        <v>replicate 15</v>
      </c>
      <c r="B31" s="10">
        <f>'TRB Record'!C31</f>
        <v>0</v>
      </c>
      <c r="C31" s="17">
        <f>Ash!J31</f>
        <v>0</v>
      </c>
      <c r="D31" s="17">
        <f>'EtOH Extractives'!J31</f>
        <v>0</v>
      </c>
      <c r="E31" s="12">
        <f>Lignin!U31</f>
        <v>0</v>
      </c>
      <c r="F31" s="12">
        <f>'Structural Sugars'!V38</f>
        <v>0</v>
      </c>
      <c r="G31" s="12">
        <f>'Structural Sugars'!X38</f>
        <v>0</v>
      </c>
      <c r="H31" s="12">
        <f>'Structural Sugars'!Z38</f>
        <v>0</v>
      </c>
      <c r="I31" s="12">
        <f>'Structural Sugars'!AB38</f>
        <v>0</v>
      </c>
      <c r="J31" s="12">
        <f>'Structural Sugars'!AD38</f>
        <v>0</v>
      </c>
      <c r="K31" s="12">
        <f>'Uronic Acid'!H32</f>
        <v>0</v>
      </c>
      <c r="L31" s="12">
        <f>Acetate!I32</f>
        <v>0</v>
      </c>
      <c r="M31" s="12">
        <f t="shared" si="0"/>
        <v>0</v>
      </c>
    </row>
    <row r="32" spans="1:13" ht="12">
      <c r="A32" s="2">
        <f>'TRB Record'!A32</f>
        <v>16</v>
      </c>
      <c r="B32" s="10">
        <f>'TRB Record'!C32</f>
        <v>0</v>
      </c>
      <c r="C32" s="17">
        <f>Ash!J32</f>
        <v>0</v>
      </c>
      <c r="D32" s="17">
        <f>'EtOH Extractives'!J32</f>
        <v>0</v>
      </c>
      <c r="E32" s="12">
        <f>Lignin!U32</f>
        <v>0</v>
      </c>
      <c r="F32" s="12">
        <f>'Structural Sugars'!V39</f>
        <v>0</v>
      </c>
      <c r="G32" s="12">
        <f>'Structural Sugars'!X39</f>
        <v>0</v>
      </c>
      <c r="H32" s="12">
        <f>'Structural Sugars'!Z39</f>
        <v>0</v>
      </c>
      <c r="I32" s="12">
        <f>'Structural Sugars'!AB39</f>
        <v>0</v>
      </c>
      <c r="J32" s="12">
        <f>'Structural Sugars'!AD39</f>
        <v>0</v>
      </c>
      <c r="K32" s="12">
        <f>'Uronic Acid'!H33</f>
        <v>0</v>
      </c>
      <c r="L32" s="12">
        <f>Acetate!I33</f>
        <v>0</v>
      </c>
      <c r="M32" s="12">
        <f t="shared" si="0"/>
        <v>0</v>
      </c>
    </row>
    <row r="33" spans="1:13" ht="12">
      <c r="A33" s="2" t="str">
        <f>'TRB Record'!A33</f>
        <v>replicate 16</v>
      </c>
      <c r="B33" s="10">
        <f>'TRB Record'!C33</f>
        <v>0</v>
      </c>
      <c r="C33" s="17">
        <f>Ash!J33</f>
        <v>0</v>
      </c>
      <c r="D33" s="17">
        <f>'EtOH Extractives'!J33</f>
        <v>0</v>
      </c>
      <c r="E33" s="12">
        <f>Lignin!U33</f>
        <v>0</v>
      </c>
      <c r="F33" s="12">
        <f>'Structural Sugars'!V40</f>
        <v>0</v>
      </c>
      <c r="G33" s="12">
        <f>'Structural Sugars'!X40</f>
        <v>0</v>
      </c>
      <c r="H33" s="12">
        <f>'Structural Sugars'!Z40</f>
        <v>0</v>
      </c>
      <c r="I33" s="12">
        <f>'Structural Sugars'!AB40</f>
        <v>0</v>
      </c>
      <c r="J33" s="12">
        <f>'Structural Sugars'!AD40</f>
        <v>0</v>
      </c>
      <c r="K33" s="12">
        <f>'Uronic Acid'!H34</f>
        <v>0</v>
      </c>
      <c r="L33" s="12">
        <f>Acetate!I34</f>
        <v>0</v>
      </c>
      <c r="M33" s="12">
        <f t="shared" si="0"/>
        <v>0</v>
      </c>
    </row>
    <row r="34" spans="1:13" ht="12">
      <c r="A34" s="2">
        <f>'TRB Record'!A34</f>
        <v>17</v>
      </c>
      <c r="B34" s="10">
        <f>'TRB Record'!C34</f>
        <v>0</v>
      </c>
      <c r="C34" s="17">
        <f>Ash!J34</f>
        <v>0</v>
      </c>
      <c r="D34" s="17">
        <f>'EtOH Extractives'!J34</f>
        <v>0</v>
      </c>
      <c r="E34" s="12">
        <f>Lignin!U34</f>
        <v>0</v>
      </c>
      <c r="F34" s="12">
        <f>'Structural Sugars'!V41</f>
        <v>0</v>
      </c>
      <c r="G34" s="12">
        <f>'Structural Sugars'!X41</f>
        <v>0</v>
      </c>
      <c r="H34" s="12">
        <f>'Structural Sugars'!Z41</f>
        <v>0</v>
      </c>
      <c r="I34" s="12">
        <f>'Structural Sugars'!AB41</f>
        <v>0</v>
      </c>
      <c r="J34" s="12">
        <f>'Structural Sugars'!AD41</f>
        <v>0</v>
      </c>
      <c r="K34" s="12">
        <f>'Uronic Acid'!H35</f>
        <v>0</v>
      </c>
      <c r="L34" s="12">
        <f>Acetate!I35</f>
        <v>0</v>
      </c>
      <c r="M34" s="12">
        <f aca="true" t="shared" si="1" ref="M34:M49">SUM(E34:L34)</f>
        <v>0</v>
      </c>
    </row>
    <row r="35" spans="1:13" ht="12">
      <c r="A35" s="2" t="str">
        <f>'TRB Record'!A35</f>
        <v>replicate 17</v>
      </c>
      <c r="B35" s="10">
        <f>'TRB Record'!C35</f>
        <v>0</v>
      </c>
      <c r="C35" s="17">
        <f>Ash!J35</f>
        <v>0</v>
      </c>
      <c r="D35" s="17">
        <f>'EtOH Extractives'!J35</f>
        <v>0</v>
      </c>
      <c r="E35" s="12">
        <f>Lignin!U35</f>
        <v>0</v>
      </c>
      <c r="F35" s="12">
        <f>'Structural Sugars'!V42</f>
        <v>0</v>
      </c>
      <c r="G35" s="12">
        <f>'Structural Sugars'!X42</f>
        <v>0</v>
      </c>
      <c r="H35" s="12">
        <f>'Structural Sugars'!Z42</f>
        <v>0</v>
      </c>
      <c r="I35" s="12">
        <f>'Structural Sugars'!AB42</f>
        <v>0</v>
      </c>
      <c r="J35" s="12">
        <f>'Structural Sugars'!AD42</f>
        <v>0</v>
      </c>
      <c r="K35" s="12">
        <f>'Uronic Acid'!H36</f>
        <v>0</v>
      </c>
      <c r="L35" s="12">
        <f>Acetate!I36</f>
        <v>0</v>
      </c>
      <c r="M35" s="12">
        <f t="shared" si="1"/>
        <v>0</v>
      </c>
    </row>
    <row r="36" spans="1:13" ht="12">
      <c r="A36" s="2">
        <f>'TRB Record'!A36</f>
        <v>18</v>
      </c>
      <c r="B36" s="10">
        <f>'TRB Record'!C36</f>
        <v>0</v>
      </c>
      <c r="C36" s="17">
        <f>Ash!J36</f>
        <v>0</v>
      </c>
      <c r="D36" s="17">
        <f>'EtOH Extractives'!J36</f>
        <v>0</v>
      </c>
      <c r="E36" s="12">
        <f>Lignin!U36</f>
        <v>0</v>
      </c>
      <c r="F36" s="12">
        <f>'Structural Sugars'!V43</f>
        <v>0</v>
      </c>
      <c r="G36" s="12">
        <f>'Structural Sugars'!X43</f>
        <v>0</v>
      </c>
      <c r="H36" s="12">
        <f>'Structural Sugars'!Z43</f>
        <v>0</v>
      </c>
      <c r="I36" s="12">
        <f>'Structural Sugars'!AB43</f>
        <v>0</v>
      </c>
      <c r="J36" s="12">
        <f>'Structural Sugars'!AD43</f>
        <v>0</v>
      </c>
      <c r="K36" s="12">
        <f>'Uronic Acid'!H37</f>
        <v>0</v>
      </c>
      <c r="L36" s="12">
        <f>Acetate!I37</f>
        <v>0</v>
      </c>
      <c r="M36" s="12">
        <f t="shared" si="1"/>
        <v>0</v>
      </c>
    </row>
    <row r="37" spans="1:13" ht="12">
      <c r="A37" s="2" t="str">
        <f>'TRB Record'!A37</f>
        <v>replicate 18</v>
      </c>
      <c r="B37" s="10">
        <f>'TRB Record'!C37</f>
        <v>0</v>
      </c>
      <c r="C37" s="17">
        <f>Ash!J37</f>
        <v>0</v>
      </c>
      <c r="D37" s="17">
        <f>'EtOH Extractives'!J37</f>
        <v>0</v>
      </c>
      <c r="E37" s="12">
        <f>Lignin!U37</f>
        <v>0</v>
      </c>
      <c r="F37" s="12">
        <f>'Structural Sugars'!V44</f>
        <v>0</v>
      </c>
      <c r="G37" s="12">
        <f>'Structural Sugars'!X44</f>
        <v>0</v>
      </c>
      <c r="H37" s="12">
        <f>'Structural Sugars'!Z44</f>
        <v>0</v>
      </c>
      <c r="I37" s="12">
        <f>'Structural Sugars'!AB44</f>
        <v>0</v>
      </c>
      <c r="J37" s="12">
        <f>'Structural Sugars'!AD44</f>
        <v>0</v>
      </c>
      <c r="K37" s="12">
        <f>'Uronic Acid'!H38</f>
        <v>0</v>
      </c>
      <c r="L37" s="12">
        <f>Acetate!I38</f>
        <v>0</v>
      </c>
      <c r="M37" s="12">
        <f t="shared" si="1"/>
        <v>0</v>
      </c>
    </row>
    <row r="38" spans="1:13" ht="12">
      <c r="A38" s="2">
        <f>'TRB Record'!A38</f>
        <v>19</v>
      </c>
      <c r="B38" s="10">
        <f>'TRB Record'!C38</f>
        <v>0</v>
      </c>
      <c r="C38" s="17">
        <f>Ash!J38</f>
        <v>0</v>
      </c>
      <c r="D38" s="17">
        <f>'EtOH Extractives'!J38</f>
        <v>0</v>
      </c>
      <c r="E38" s="12">
        <f>Lignin!U38</f>
        <v>0</v>
      </c>
      <c r="F38" s="12">
        <f>'Structural Sugars'!V45</f>
        <v>0</v>
      </c>
      <c r="G38" s="12">
        <f>'Structural Sugars'!X45</f>
        <v>0</v>
      </c>
      <c r="H38" s="12">
        <f>'Structural Sugars'!Z45</f>
        <v>0</v>
      </c>
      <c r="I38" s="12">
        <f>'Structural Sugars'!AB45</f>
        <v>0</v>
      </c>
      <c r="J38" s="12">
        <f>'Structural Sugars'!AD45</f>
        <v>0</v>
      </c>
      <c r="K38" s="12">
        <f>'Uronic Acid'!H39</f>
        <v>0</v>
      </c>
      <c r="L38" s="12">
        <f>Acetate!I39</f>
        <v>0</v>
      </c>
      <c r="M38" s="12">
        <f t="shared" si="1"/>
        <v>0</v>
      </c>
    </row>
    <row r="39" spans="1:13" ht="12">
      <c r="A39" s="2" t="str">
        <f>'TRB Record'!A39</f>
        <v>replicate 19</v>
      </c>
      <c r="B39" s="10">
        <f>'TRB Record'!C39</f>
        <v>0</v>
      </c>
      <c r="C39" s="17">
        <f>Ash!J39</f>
        <v>0</v>
      </c>
      <c r="D39" s="17">
        <f>'EtOH Extractives'!J39</f>
        <v>0</v>
      </c>
      <c r="E39" s="12">
        <f>Lignin!U39</f>
        <v>0</v>
      </c>
      <c r="F39" s="12">
        <f>'Structural Sugars'!V46</f>
        <v>0</v>
      </c>
      <c r="G39" s="12">
        <f>'Structural Sugars'!X46</f>
        <v>0</v>
      </c>
      <c r="H39" s="12">
        <f>'Structural Sugars'!Z46</f>
        <v>0</v>
      </c>
      <c r="I39" s="12">
        <f>'Structural Sugars'!AB46</f>
        <v>0</v>
      </c>
      <c r="J39" s="12">
        <f>'Structural Sugars'!AD46</f>
        <v>0</v>
      </c>
      <c r="K39" s="12">
        <f>'Uronic Acid'!H40</f>
        <v>0</v>
      </c>
      <c r="L39" s="12">
        <f>Acetate!I40</f>
        <v>0</v>
      </c>
      <c r="M39" s="12">
        <f t="shared" si="1"/>
        <v>0</v>
      </c>
    </row>
    <row r="40" spans="1:13" ht="12">
      <c r="A40" s="2">
        <f>'TRB Record'!A40</f>
        <v>20</v>
      </c>
      <c r="B40" s="10">
        <f>'TRB Record'!C40</f>
        <v>0</v>
      </c>
      <c r="C40" s="17">
        <f>Ash!J40</f>
        <v>0</v>
      </c>
      <c r="D40" s="17">
        <f>'EtOH Extractives'!J40</f>
        <v>0</v>
      </c>
      <c r="E40" s="12">
        <f>Lignin!U40</f>
        <v>0</v>
      </c>
      <c r="F40" s="12">
        <f>'Structural Sugars'!V47</f>
        <v>0</v>
      </c>
      <c r="G40" s="12">
        <f>'Structural Sugars'!X47</f>
        <v>0</v>
      </c>
      <c r="H40" s="12">
        <f>'Structural Sugars'!Z47</f>
        <v>0</v>
      </c>
      <c r="I40" s="12">
        <f>'Structural Sugars'!AB47</f>
        <v>0</v>
      </c>
      <c r="J40" s="12">
        <f>'Structural Sugars'!AD47</f>
        <v>0</v>
      </c>
      <c r="K40" s="12">
        <f>'Uronic Acid'!H41</f>
        <v>0</v>
      </c>
      <c r="L40" s="12">
        <f>Acetate!I41</f>
        <v>0</v>
      </c>
      <c r="M40" s="12">
        <f t="shared" si="1"/>
        <v>0</v>
      </c>
    </row>
    <row r="41" spans="1:13" ht="12">
      <c r="A41" s="2" t="str">
        <f>'TRB Record'!A41</f>
        <v>replicate 20</v>
      </c>
      <c r="B41" s="10">
        <f>'TRB Record'!C41</f>
        <v>0</v>
      </c>
      <c r="C41" s="17">
        <f>Ash!J41</f>
        <v>0</v>
      </c>
      <c r="D41" s="17">
        <f>'EtOH Extractives'!J41</f>
        <v>0</v>
      </c>
      <c r="E41" s="12">
        <f>Lignin!U41</f>
        <v>0</v>
      </c>
      <c r="F41" s="12">
        <f>'Structural Sugars'!V48</f>
        <v>0</v>
      </c>
      <c r="G41" s="12">
        <f>'Structural Sugars'!X48</f>
        <v>0</v>
      </c>
      <c r="H41" s="12">
        <f>'Structural Sugars'!Z48</f>
        <v>0</v>
      </c>
      <c r="I41" s="12">
        <f>'Structural Sugars'!AB48</f>
        <v>0</v>
      </c>
      <c r="J41" s="12">
        <f>'Structural Sugars'!AD48</f>
        <v>0</v>
      </c>
      <c r="K41" s="12">
        <f>'Uronic Acid'!H42</f>
        <v>0</v>
      </c>
      <c r="L41" s="12">
        <f>Acetate!I42</f>
        <v>0</v>
      </c>
      <c r="M41" s="12">
        <f t="shared" si="1"/>
        <v>0</v>
      </c>
    </row>
    <row r="42" spans="1:13" ht="12">
      <c r="A42" s="2">
        <f>'TRB Record'!A42</f>
        <v>21</v>
      </c>
      <c r="B42" s="10">
        <f>'TRB Record'!C42</f>
        <v>0</v>
      </c>
      <c r="C42" s="17">
        <f>Ash!J42</f>
        <v>0</v>
      </c>
      <c r="D42" s="17">
        <f>'EtOH Extractives'!J42</f>
        <v>0</v>
      </c>
      <c r="E42" s="12">
        <f>Lignin!U42</f>
        <v>0</v>
      </c>
      <c r="F42" s="12">
        <f>'Structural Sugars'!V49</f>
        <v>0</v>
      </c>
      <c r="G42" s="12">
        <f>'Structural Sugars'!X49</f>
        <v>0</v>
      </c>
      <c r="H42" s="12">
        <f>'Structural Sugars'!Z49</f>
        <v>0</v>
      </c>
      <c r="I42" s="12">
        <f>'Structural Sugars'!AB49</f>
        <v>0</v>
      </c>
      <c r="J42" s="12">
        <f>'Structural Sugars'!AD49</f>
        <v>0</v>
      </c>
      <c r="K42" s="12">
        <f>'Uronic Acid'!H43</f>
        <v>0</v>
      </c>
      <c r="L42" s="12">
        <f>Acetate!I43</f>
        <v>0</v>
      </c>
      <c r="M42" s="12">
        <f t="shared" si="1"/>
        <v>0</v>
      </c>
    </row>
    <row r="43" spans="1:13" ht="12">
      <c r="A43" s="2" t="str">
        <f>'TRB Record'!A43</f>
        <v>replicate 21</v>
      </c>
      <c r="B43" s="10">
        <f>'TRB Record'!C43</f>
        <v>0</v>
      </c>
      <c r="C43" s="17">
        <f>Ash!J43</f>
        <v>0</v>
      </c>
      <c r="D43" s="17">
        <f>'EtOH Extractives'!J43</f>
        <v>0</v>
      </c>
      <c r="E43" s="12">
        <f>Lignin!U43</f>
        <v>0</v>
      </c>
      <c r="F43" s="12">
        <f>'Structural Sugars'!V50</f>
        <v>0</v>
      </c>
      <c r="G43" s="12">
        <f>'Structural Sugars'!X50</f>
        <v>0</v>
      </c>
      <c r="H43" s="12">
        <f>'Structural Sugars'!Z50</f>
        <v>0</v>
      </c>
      <c r="I43" s="12">
        <f>'Structural Sugars'!AB50</f>
        <v>0</v>
      </c>
      <c r="J43" s="12">
        <f>'Structural Sugars'!AD50</f>
        <v>0</v>
      </c>
      <c r="K43" s="12">
        <f>'Uronic Acid'!H44</f>
        <v>0</v>
      </c>
      <c r="L43" s="12">
        <f>Acetate!I44</f>
        <v>0</v>
      </c>
      <c r="M43" s="12">
        <f t="shared" si="1"/>
        <v>0</v>
      </c>
    </row>
    <row r="44" spans="1:13" ht="12">
      <c r="A44" s="2">
        <f>'TRB Record'!A44</f>
        <v>22</v>
      </c>
      <c r="B44" s="10">
        <f>'TRB Record'!C44</f>
        <v>0</v>
      </c>
      <c r="C44" s="17">
        <f>Ash!J44</f>
        <v>0</v>
      </c>
      <c r="D44" s="17">
        <f>'EtOH Extractives'!J44</f>
        <v>0</v>
      </c>
      <c r="E44" s="12">
        <f>Lignin!U44</f>
        <v>0</v>
      </c>
      <c r="F44" s="12">
        <f>'Structural Sugars'!V51</f>
        <v>0</v>
      </c>
      <c r="G44" s="12">
        <f>'Structural Sugars'!X51</f>
        <v>0</v>
      </c>
      <c r="H44" s="12">
        <f>'Structural Sugars'!Z51</f>
        <v>0</v>
      </c>
      <c r="I44" s="12">
        <f>'Structural Sugars'!AB51</f>
        <v>0</v>
      </c>
      <c r="J44" s="12">
        <f>'Structural Sugars'!AD51</f>
        <v>0</v>
      </c>
      <c r="K44" s="12">
        <f>'Uronic Acid'!H45</f>
        <v>0</v>
      </c>
      <c r="L44" s="12">
        <f>Acetate!I45</f>
        <v>0</v>
      </c>
      <c r="M44" s="12">
        <f t="shared" si="1"/>
        <v>0</v>
      </c>
    </row>
    <row r="45" spans="1:13" ht="12">
      <c r="A45" s="2" t="str">
        <f>'TRB Record'!A45</f>
        <v>replicate 22</v>
      </c>
      <c r="B45" s="10">
        <f>'TRB Record'!C45</f>
        <v>0</v>
      </c>
      <c r="C45" s="17">
        <f>Ash!J45</f>
        <v>0</v>
      </c>
      <c r="D45" s="17">
        <f>'EtOH Extractives'!J45</f>
        <v>0</v>
      </c>
      <c r="E45" s="12">
        <f>Lignin!U45</f>
        <v>0</v>
      </c>
      <c r="F45" s="12">
        <f>'Structural Sugars'!V52</f>
        <v>0</v>
      </c>
      <c r="G45" s="12">
        <f>'Structural Sugars'!X52</f>
        <v>0</v>
      </c>
      <c r="H45" s="12">
        <f>'Structural Sugars'!Z52</f>
        <v>0</v>
      </c>
      <c r="I45" s="12">
        <f>'Structural Sugars'!AB52</f>
        <v>0</v>
      </c>
      <c r="J45" s="12">
        <f>'Structural Sugars'!AD52</f>
        <v>0</v>
      </c>
      <c r="K45" s="12">
        <f>'Uronic Acid'!H46</f>
        <v>0</v>
      </c>
      <c r="L45" s="12">
        <f>Acetate!I46</f>
        <v>0</v>
      </c>
      <c r="M45" s="12">
        <f t="shared" si="1"/>
        <v>0</v>
      </c>
    </row>
    <row r="46" spans="1:13" ht="12">
      <c r="A46" s="2">
        <f>'TRB Record'!A46</f>
        <v>23</v>
      </c>
      <c r="B46" s="10">
        <f>'TRB Record'!C46</f>
        <v>0</v>
      </c>
      <c r="C46" s="17">
        <f>Ash!J46</f>
        <v>0</v>
      </c>
      <c r="D46" s="17">
        <f>'EtOH Extractives'!J46</f>
        <v>0</v>
      </c>
      <c r="E46" s="12">
        <f>Lignin!U46</f>
        <v>0</v>
      </c>
      <c r="F46" s="12">
        <f>'Structural Sugars'!V53</f>
        <v>0</v>
      </c>
      <c r="G46" s="12">
        <f>'Structural Sugars'!X53</f>
        <v>0</v>
      </c>
      <c r="H46" s="12">
        <f>'Structural Sugars'!Z53</f>
        <v>0</v>
      </c>
      <c r="I46" s="12">
        <f>'Structural Sugars'!AB53</f>
        <v>0</v>
      </c>
      <c r="J46" s="12">
        <f>'Structural Sugars'!AD53</f>
        <v>0</v>
      </c>
      <c r="K46" s="12">
        <f>'Uronic Acid'!H47</f>
        <v>0</v>
      </c>
      <c r="L46" s="12">
        <f>Acetate!I47</f>
        <v>0</v>
      </c>
      <c r="M46" s="12">
        <f t="shared" si="1"/>
        <v>0</v>
      </c>
    </row>
    <row r="47" spans="1:13" ht="12">
      <c r="A47" s="2" t="str">
        <f>'TRB Record'!A47</f>
        <v>replicate 23</v>
      </c>
      <c r="B47" s="10">
        <f>'TRB Record'!C47</f>
        <v>0</v>
      </c>
      <c r="C47" s="17">
        <f>Ash!J47</f>
        <v>0</v>
      </c>
      <c r="D47" s="17">
        <f>'EtOH Extractives'!J47</f>
        <v>0</v>
      </c>
      <c r="E47" s="12">
        <f>Lignin!U47</f>
        <v>0</v>
      </c>
      <c r="F47" s="12">
        <f>'Structural Sugars'!V54</f>
        <v>0</v>
      </c>
      <c r="G47" s="12">
        <f>'Structural Sugars'!X54</f>
        <v>0</v>
      </c>
      <c r="H47" s="12">
        <f>'Structural Sugars'!Z54</f>
        <v>0</v>
      </c>
      <c r="I47" s="12">
        <f>'Structural Sugars'!AB54</f>
        <v>0</v>
      </c>
      <c r="J47" s="12">
        <f>'Structural Sugars'!AD54</f>
        <v>0</v>
      </c>
      <c r="K47" s="12">
        <f>'Uronic Acid'!H48</f>
        <v>0</v>
      </c>
      <c r="L47" s="12">
        <f>Acetate!I48</f>
        <v>0</v>
      </c>
      <c r="M47" s="12">
        <f t="shared" si="1"/>
        <v>0</v>
      </c>
    </row>
    <row r="48" spans="1:13" ht="12">
      <c r="A48" s="2">
        <f>'TRB Record'!A48</f>
        <v>24</v>
      </c>
      <c r="B48" s="10">
        <f>'TRB Record'!C48</f>
        <v>0</v>
      </c>
      <c r="C48" s="17">
        <f>Ash!J48</f>
        <v>0</v>
      </c>
      <c r="D48" s="17">
        <f>'EtOH Extractives'!J48</f>
        <v>0</v>
      </c>
      <c r="E48" s="12">
        <f>Lignin!U48</f>
        <v>0</v>
      </c>
      <c r="F48" s="12">
        <f>'Structural Sugars'!V55</f>
        <v>0</v>
      </c>
      <c r="G48" s="12">
        <f>'Structural Sugars'!X55</f>
        <v>0</v>
      </c>
      <c r="H48" s="12">
        <f>'Structural Sugars'!Z55</f>
        <v>0</v>
      </c>
      <c r="I48" s="12">
        <f>'Structural Sugars'!AB55</f>
        <v>0</v>
      </c>
      <c r="J48" s="12">
        <f>'Structural Sugars'!AD55</f>
        <v>0</v>
      </c>
      <c r="K48" s="12">
        <f>'Uronic Acid'!H49</f>
        <v>0</v>
      </c>
      <c r="L48" s="12">
        <f>Acetate!I49</f>
        <v>0</v>
      </c>
      <c r="M48" s="12">
        <f t="shared" si="1"/>
        <v>0</v>
      </c>
    </row>
    <row r="49" spans="1:13" ht="12">
      <c r="A49" s="2" t="str">
        <f>'TRB Record'!A49</f>
        <v>replicate 24</v>
      </c>
      <c r="B49" s="10">
        <f>'TRB Record'!C49</f>
        <v>0</v>
      </c>
      <c r="C49" s="17">
        <f>Ash!J49</f>
        <v>0</v>
      </c>
      <c r="D49" s="17">
        <f>'EtOH Extractives'!J49</f>
        <v>0</v>
      </c>
      <c r="E49" s="12">
        <f>Lignin!U49</f>
        <v>0</v>
      </c>
      <c r="F49" s="12">
        <f>'Structural Sugars'!V56</f>
        <v>0</v>
      </c>
      <c r="G49" s="12">
        <f>'Structural Sugars'!X56</f>
        <v>0</v>
      </c>
      <c r="H49" s="12">
        <f>'Structural Sugars'!Z56</f>
        <v>0</v>
      </c>
      <c r="I49" s="12">
        <f>'Structural Sugars'!AB56</f>
        <v>0</v>
      </c>
      <c r="J49" s="12">
        <f>'Structural Sugars'!AD56</f>
        <v>0</v>
      </c>
      <c r="K49" s="12">
        <f>'Uronic Acid'!H50</f>
        <v>0</v>
      </c>
      <c r="L49" s="12">
        <f>Acetate!I50</f>
        <v>0</v>
      </c>
      <c r="M49" s="12">
        <f t="shared" si="1"/>
        <v>0</v>
      </c>
    </row>
    <row r="50" spans="1:13" ht="12">
      <c r="A50" s="2">
        <f>'TRB Record'!A50</f>
        <v>25</v>
      </c>
      <c r="B50" s="10">
        <f>'TRB Record'!C50</f>
        <v>0</v>
      </c>
      <c r="C50" s="17">
        <f>Ash!J50</f>
        <v>0</v>
      </c>
      <c r="D50" s="17">
        <f>'EtOH Extractives'!J50</f>
        <v>0</v>
      </c>
      <c r="E50" s="12">
        <f>Lignin!U50</f>
        <v>0</v>
      </c>
      <c r="F50" s="12">
        <f>'Structural Sugars'!V57</f>
        <v>0</v>
      </c>
      <c r="G50" s="12">
        <f>'Structural Sugars'!X57</f>
        <v>0</v>
      </c>
      <c r="H50" s="12">
        <f>'Structural Sugars'!Z57</f>
        <v>0</v>
      </c>
      <c r="I50" s="12">
        <f>'Structural Sugars'!AB57</f>
        <v>0</v>
      </c>
      <c r="J50" s="12">
        <f>'Structural Sugars'!AD57</f>
        <v>0</v>
      </c>
      <c r="K50" s="12">
        <f>'Uronic Acid'!H51</f>
        <v>0</v>
      </c>
      <c r="L50" s="12">
        <f>Acetate!I51</f>
        <v>0</v>
      </c>
      <c r="M50" s="12">
        <f aca="true" t="shared" si="2" ref="M50:M61">SUM(E50:L50)</f>
        <v>0</v>
      </c>
    </row>
    <row r="51" spans="1:13" ht="12">
      <c r="A51" s="2" t="str">
        <f>'TRB Record'!A51</f>
        <v>replicate 25</v>
      </c>
      <c r="B51" s="10">
        <f>'TRB Record'!C51</f>
        <v>0</v>
      </c>
      <c r="C51" s="17">
        <f>Ash!J51</f>
        <v>0</v>
      </c>
      <c r="D51" s="17">
        <f>'EtOH Extractives'!J51</f>
        <v>0</v>
      </c>
      <c r="E51" s="12">
        <f>Lignin!U51</f>
        <v>0</v>
      </c>
      <c r="F51" s="12">
        <f>'Structural Sugars'!V58</f>
        <v>0</v>
      </c>
      <c r="G51" s="12">
        <f>'Structural Sugars'!X58</f>
        <v>0</v>
      </c>
      <c r="H51" s="12">
        <f>'Structural Sugars'!Z58</f>
        <v>0</v>
      </c>
      <c r="I51" s="12">
        <f>'Structural Sugars'!AB58</f>
        <v>0</v>
      </c>
      <c r="J51" s="12">
        <f>'Structural Sugars'!AD58</f>
        <v>0</v>
      </c>
      <c r="K51" s="12">
        <f>'Uronic Acid'!H52</f>
        <v>0</v>
      </c>
      <c r="L51" s="12">
        <f>Acetate!I52</f>
        <v>0</v>
      </c>
      <c r="M51" s="12">
        <f t="shared" si="2"/>
        <v>0</v>
      </c>
    </row>
    <row r="52" spans="1:13" ht="12">
      <c r="A52" s="2">
        <f>'TRB Record'!A52</f>
        <v>26</v>
      </c>
      <c r="B52" s="10">
        <f>'TRB Record'!C52</f>
        <v>0</v>
      </c>
      <c r="C52" s="17">
        <f>Ash!J52</f>
        <v>0</v>
      </c>
      <c r="D52" s="17">
        <f>'EtOH Extractives'!J52</f>
        <v>0</v>
      </c>
      <c r="E52" s="12">
        <f>Lignin!U52</f>
        <v>0</v>
      </c>
      <c r="F52" s="12">
        <f>'Structural Sugars'!V59</f>
        <v>0</v>
      </c>
      <c r="G52" s="12">
        <f>'Structural Sugars'!X59</f>
        <v>0</v>
      </c>
      <c r="H52" s="12">
        <f>'Structural Sugars'!Z59</f>
        <v>0</v>
      </c>
      <c r="I52" s="12">
        <f>'Structural Sugars'!AB59</f>
        <v>0</v>
      </c>
      <c r="J52" s="12">
        <f>'Structural Sugars'!AD59</f>
        <v>0</v>
      </c>
      <c r="K52" s="12">
        <f>'Uronic Acid'!H53</f>
        <v>0</v>
      </c>
      <c r="L52" s="12">
        <f>Acetate!I53</f>
        <v>0</v>
      </c>
      <c r="M52" s="12">
        <f t="shared" si="2"/>
        <v>0</v>
      </c>
    </row>
    <row r="53" spans="1:13" ht="12">
      <c r="A53" s="2" t="str">
        <f>'TRB Record'!A53</f>
        <v>replicate 26</v>
      </c>
      <c r="B53" s="10">
        <f>'TRB Record'!C53</f>
        <v>0</v>
      </c>
      <c r="C53" s="17">
        <f>Ash!J53</f>
        <v>0</v>
      </c>
      <c r="D53" s="17">
        <f>'EtOH Extractives'!J53</f>
        <v>0</v>
      </c>
      <c r="E53" s="12">
        <f>Lignin!U53</f>
        <v>0</v>
      </c>
      <c r="F53" s="12">
        <f>'Structural Sugars'!V60</f>
        <v>0</v>
      </c>
      <c r="G53" s="12">
        <f>'Structural Sugars'!X60</f>
        <v>0</v>
      </c>
      <c r="H53" s="12">
        <f>'Structural Sugars'!Z60</f>
        <v>0</v>
      </c>
      <c r="I53" s="12">
        <f>'Structural Sugars'!AB60</f>
        <v>0</v>
      </c>
      <c r="J53" s="12">
        <f>'Structural Sugars'!AD60</f>
        <v>0</v>
      </c>
      <c r="K53" s="12">
        <f>'Uronic Acid'!H54</f>
        <v>0</v>
      </c>
      <c r="L53" s="12">
        <f>Acetate!I54</f>
        <v>0</v>
      </c>
      <c r="M53" s="12">
        <f t="shared" si="2"/>
        <v>0</v>
      </c>
    </row>
    <row r="54" spans="1:13" ht="12">
      <c r="A54" s="2">
        <f>'TRB Record'!A54</f>
        <v>27</v>
      </c>
      <c r="B54" s="10">
        <f>'TRB Record'!C54</f>
        <v>0</v>
      </c>
      <c r="C54" s="17">
        <f>Ash!J54</f>
        <v>0</v>
      </c>
      <c r="D54" s="17">
        <f>'EtOH Extractives'!J54</f>
        <v>0</v>
      </c>
      <c r="E54" s="12">
        <f>Lignin!U54</f>
        <v>0</v>
      </c>
      <c r="F54" s="12">
        <f>'Structural Sugars'!V61</f>
        <v>0</v>
      </c>
      <c r="G54" s="12">
        <f>'Structural Sugars'!X61</f>
        <v>0</v>
      </c>
      <c r="H54" s="12">
        <f>'Structural Sugars'!Z61</f>
        <v>0</v>
      </c>
      <c r="I54" s="12">
        <f>'Structural Sugars'!AB61</f>
        <v>0</v>
      </c>
      <c r="J54" s="12">
        <f>'Structural Sugars'!AD61</f>
        <v>0</v>
      </c>
      <c r="K54" s="12">
        <f>'Uronic Acid'!H55</f>
        <v>0</v>
      </c>
      <c r="L54" s="12">
        <f>Acetate!I55</f>
        <v>0</v>
      </c>
      <c r="M54" s="12">
        <f t="shared" si="2"/>
        <v>0</v>
      </c>
    </row>
    <row r="55" spans="1:13" ht="12">
      <c r="A55" s="2" t="str">
        <f>'TRB Record'!A55</f>
        <v>replicate 27</v>
      </c>
      <c r="B55" s="10">
        <f>'TRB Record'!C55</f>
        <v>0</v>
      </c>
      <c r="C55" s="17">
        <f>Ash!J55</f>
        <v>0</v>
      </c>
      <c r="D55" s="17">
        <f>'EtOH Extractives'!J55</f>
        <v>0</v>
      </c>
      <c r="E55" s="12">
        <f>Lignin!U55</f>
        <v>0</v>
      </c>
      <c r="F55" s="12">
        <f>'Structural Sugars'!V62</f>
        <v>0</v>
      </c>
      <c r="G55" s="12">
        <f>'Structural Sugars'!X62</f>
        <v>0</v>
      </c>
      <c r="H55" s="12">
        <f>'Structural Sugars'!Z62</f>
        <v>0</v>
      </c>
      <c r="I55" s="12">
        <f>'Structural Sugars'!AB62</f>
        <v>0</v>
      </c>
      <c r="J55" s="12">
        <f>'Structural Sugars'!AD62</f>
        <v>0</v>
      </c>
      <c r="K55" s="12">
        <f>'Uronic Acid'!H56</f>
        <v>0</v>
      </c>
      <c r="L55" s="12">
        <f>Acetate!I56</f>
        <v>0</v>
      </c>
      <c r="M55" s="12">
        <f t="shared" si="2"/>
        <v>0</v>
      </c>
    </row>
    <row r="56" spans="1:13" ht="12">
      <c r="A56" s="2">
        <f>'TRB Record'!A56</f>
        <v>28</v>
      </c>
      <c r="B56" s="10">
        <f>'TRB Record'!C56</f>
        <v>0</v>
      </c>
      <c r="C56" s="17">
        <f>Ash!J56</f>
        <v>0</v>
      </c>
      <c r="D56" s="17">
        <f>'EtOH Extractives'!J56</f>
        <v>0</v>
      </c>
      <c r="E56" s="12">
        <f>Lignin!U56</f>
        <v>0</v>
      </c>
      <c r="F56" s="12">
        <f>'Structural Sugars'!V63</f>
        <v>0</v>
      </c>
      <c r="G56" s="12">
        <f>'Structural Sugars'!X63</f>
        <v>0</v>
      </c>
      <c r="H56" s="12">
        <f>'Structural Sugars'!Z63</f>
        <v>0</v>
      </c>
      <c r="I56" s="12">
        <f>'Structural Sugars'!AB63</f>
        <v>0</v>
      </c>
      <c r="J56" s="12">
        <f>'Structural Sugars'!AD63</f>
        <v>0</v>
      </c>
      <c r="K56" s="12">
        <f>'Uronic Acid'!H57</f>
        <v>0</v>
      </c>
      <c r="L56" s="12">
        <f>Acetate!I57</f>
        <v>0</v>
      </c>
      <c r="M56" s="12">
        <f t="shared" si="2"/>
        <v>0</v>
      </c>
    </row>
    <row r="57" spans="1:13" ht="12">
      <c r="A57" s="2" t="str">
        <f>'TRB Record'!A57</f>
        <v>replicate 28</v>
      </c>
      <c r="B57" s="10">
        <f>'TRB Record'!C57</f>
        <v>0</v>
      </c>
      <c r="C57" s="17">
        <f>Ash!J57</f>
        <v>0</v>
      </c>
      <c r="D57" s="17">
        <f>'EtOH Extractives'!J57</f>
        <v>0</v>
      </c>
      <c r="E57" s="12">
        <f>Lignin!U57</f>
        <v>0</v>
      </c>
      <c r="F57" s="12">
        <f>'Structural Sugars'!V64</f>
        <v>0</v>
      </c>
      <c r="G57" s="12">
        <f>'Structural Sugars'!X64</f>
        <v>0</v>
      </c>
      <c r="H57" s="12">
        <f>'Structural Sugars'!Z64</f>
        <v>0</v>
      </c>
      <c r="I57" s="12">
        <f>'Structural Sugars'!AB64</f>
        <v>0</v>
      </c>
      <c r="J57" s="12">
        <f>'Structural Sugars'!AD64</f>
        <v>0</v>
      </c>
      <c r="K57" s="12">
        <f>'Uronic Acid'!H58</f>
        <v>0</v>
      </c>
      <c r="L57" s="12">
        <f>Acetate!I58</f>
        <v>0</v>
      </c>
      <c r="M57" s="12">
        <f t="shared" si="2"/>
        <v>0</v>
      </c>
    </row>
    <row r="58" spans="1:13" ht="12">
      <c r="A58" s="2">
        <f>'TRB Record'!A58</f>
        <v>29</v>
      </c>
      <c r="B58" s="10">
        <f>'TRB Record'!C58</f>
        <v>0</v>
      </c>
      <c r="C58" s="17">
        <f>Ash!J58</f>
        <v>0</v>
      </c>
      <c r="D58" s="17">
        <f>'EtOH Extractives'!J58</f>
        <v>0</v>
      </c>
      <c r="E58" s="12">
        <f>Lignin!U58</f>
        <v>0</v>
      </c>
      <c r="F58" s="12">
        <f>'Structural Sugars'!V65</f>
        <v>0</v>
      </c>
      <c r="G58" s="12">
        <f>'Structural Sugars'!X65</f>
        <v>0</v>
      </c>
      <c r="H58" s="12">
        <f>'Structural Sugars'!Z65</f>
        <v>0</v>
      </c>
      <c r="I58" s="12">
        <f>'Structural Sugars'!AB65</f>
        <v>0</v>
      </c>
      <c r="J58" s="12">
        <f>'Structural Sugars'!AD65</f>
        <v>0</v>
      </c>
      <c r="K58" s="12">
        <f>'Uronic Acid'!H59</f>
        <v>0</v>
      </c>
      <c r="L58" s="12">
        <f>Acetate!I59</f>
        <v>0</v>
      </c>
      <c r="M58" s="12">
        <f t="shared" si="2"/>
        <v>0</v>
      </c>
    </row>
    <row r="59" spans="1:13" ht="12">
      <c r="A59" s="2" t="str">
        <f>'TRB Record'!A59</f>
        <v>replicate 29</v>
      </c>
      <c r="B59" s="10">
        <f>'TRB Record'!C59</f>
        <v>0</v>
      </c>
      <c r="C59" s="17">
        <f>Ash!J59</f>
        <v>0</v>
      </c>
      <c r="D59" s="17">
        <f>'EtOH Extractives'!J59</f>
        <v>0</v>
      </c>
      <c r="E59" s="12">
        <f>Lignin!U59</f>
        <v>0</v>
      </c>
      <c r="F59" s="12">
        <f>'Structural Sugars'!V66</f>
        <v>0</v>
      </c>
      <c r="G59" s="12">
        <f>'Structural Sugars'!X66</f>
        <v>0</v>
      </c>
      <c r="H59" s="12">
        <f>'Structural Sugars'!Z66</f>
        <v>0</v>
      </c>
      <c r="I59" s="12">
        <f>'Structural Sugars'!AB66</f>
        <v>0</v>
      </c>
      <c r="J59" s="12">
        <f>'Structural Sugars'!AD66</f>
        <v>0</v>
      </c>
      <c r="K59" s="12">
        <f>'Uronic Acid'!H60</f>
        <v>0</v>
      </c>
      <c r="L59" s="12">
        <f>Acetate!I60</f>
        <v>0</v>
      </c>
      <c r="M59" s="12">
        <f t="shared" si="2"/>
        <v>0</v>
      </c>
    </row>
    <row r="60" spans="1:13" ht="12">
      <c r="A60" s="2">
        <f>'TRB Record'!A60</f>
        <v>30</v>
      </c>
      <c r="B60" s="10">
        <f>'TRB Record'!C60</f>
        <v>0</v>
      </c>
      <c r="C60" s="17">
        <f>Ash!J60</f>
        <v>0</v>
      </c>
      <c r="D60" s="17">
        <f>'EtOH Extractives'!J60</f>
        <v>0</v>
      </c>
      <c r="E60" s="12">
        <f>Lignin!U60</f>
        <v>0</v>
      </c>
      <c r="F60" s="12">
        <f>'Structural Sugars'!V67</f>
        <v>0</v>
      </c>
      <c r="G60" s="12">
        <f>'Structural Sugars'!X67</f>
        <v>0</v>
      </c>
      <c r="H60" s="12">
        <f>'Structural Sugars'!Z67</f>
        <v>0</v>
      </c>
      <c r="I60" s="12">
        <f>'Structural Sugars'!AB67</f>
        <v>0</v>
      </c>
      <c r="J60" s="12">
        <f>'Structural Sugars'!AD67</f>
        <v>0</v>
      </c>
      <c r="K60" s="12">
        <f>'Uronic Acid'!H61</f>
        <v>0</v>
      </c>
      <c r="L60" s="12">
        <f>Acetate!I61</f>
        <v>0</v>
      </c>
      <c r="M60" s="12">
        <f t="shared" si="2"/>
        <v>0</v>
      </c>
    </row>
    <row r="61" spans="1:13" ht="12">
      <c r="A61" s="2" t="str">
        <f>'TRB Record'!A61</f>
        <v>replicate 30</v>
      </c>
      <c r="B61" s="10">
        <f>'TRB Record'!C61</f>
        <v>0</v>
      </c>
      <c r="C61" s="17">
        <f>Ash!J61</f>
        <v>0</v>
      </c>
      <c r="D61" s="17">
        <f>'EtOH Extractives'!J61</f>
        <v>0</v>
      </c>
      <c r="E61" s="12">
        <f>Lignin!U61</f>
        <v>0</v>
      </c>
      <c r="F61" s="12">
        <f>'Structural Sugars'!V68</f>
        <v>0</v>
      </c>
      <c r="G61" s="12">
        <f>'Structural Sugars'!X68</f>
        <v>0</v>
      </c>
      <c r="H61" s="12">
        <f>'Structural Sugars'!Z68</f>
        <v>0</v>
      </c>
      <c r="I61" s="12">
        <f>'Structural Sugars'!AB68</f>
        <v>0</v>
      </c>
      <c r="J61" s="12">
        <f>'Structural Sugars'!AD68</f>
        <v>0</v>
      </c>
      <c r="K61" s="12">
        <f>'Uronic Acid'!H62</f>
        <v>0</v>
      </c>
      <c r="L61" s="12">
        <f>Acetate!I62</f>
        <v>0</v>
      </c>
      <c r="M61" s="12">
        <f t="shared" si="2"/>
        <v>0</v>
      </c>
    </row>
  </sheetData>
  <sheetProtection sheet="1" objects="1" scenarios="1"/>
  <printOptions gridLines="1"/>
  <pageMargins left="0.75" right="0.75" top="1" bottom="1" header="0.5" footer="0.5"/>
  <pageSetup fitToHeight="5" fitToWidth="1" orientation="landscape" paperSize="9" scale="95"/>
  <headerFooter alignWithMargins="0">
    <oddHeader>&amp;C&amp;A</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M34"/>
  <sheetViews>
    <sheetView zoomScalePageLayoutView="0" workbookViewId="0" topLeftCell="A1">
      <selection activeCell="E2" sqref="E2"/>
    </sheetView>
  </sheetViews>
  <sheetFormatPr defaultColWidth="11.375" defaultRowHeight="12"/>
  <cols>
    <col min="1" max="1" width="11.375" style="0" customWidth="1"/>
    <col min="2" max="2" width="15.375" style="0" customWidth="1"/>
    <col min="3" max="12" width="7.25390625" style="0" customWidth="1"/>
  </cols>
  <sheetData>
    <row r="1" spans="1:13" s="35" customFormat="1" ht="66.75" customHeight="1">
      <c r="A1" s="33" t="s">
        <v>101</v>
      </c>
      <c r="B1" s="34" t="s">
        <v>95</v>
      </c>
      <c r="C1" s="33" t="s">
        <v>106</v>
      </c>
      <c r="D1" s="33" t="s">
        <v>56</v>
      </c>
      <c r="E1" s="33" t="s">
        <v>47</v>
      </c>
      <c r="F1" s="33" t="s">
        <v>48</v>
      </c>
      <c r="G1" s="33" t="s">
        <v>133</v>
      </c>
      <c r="H1" s="33" t="s">
        <v>50</v>
      </c>
      <c r="I1" s="33" t="s">
        <v>51</v>
      </c>
      <c r="J1" s="33" t="s">
        <v>52</v>
      </c>
      <c r="K1" s="33" t="s">
        <v>78</v>
      </c>
      <c r="L1" s="33" t="s">
        <v>85</v>
      </c>
      <c r="M1" s="33"/>
    </row>
    <row r="2" spans="1:12" ht="12">
      <c r="A2" s="1">
        <f>'Average whole mass closure'!A2</f>
        <v>1</v>
      </c>
      <c r="B2" s="1">
        <f>'Average whole mass closure'!B2</f>
        <v>0</v>
      </c>
      <c r="C2" s="37">
        <f>AVERAGE((INDEX('Duplicate Ext-free MC values'!C$2:C$61,ROW()*2-2,,1),INDEX('Duplicate Ext-free MC values'!C$2:C$61,ROW()*2-3,,1)))</f>
        <v>0</v>
      </c>
      <c r="D2" s="37">
        <f>AVERAGE((INDEX('Duplicate Ext-free MC values'!D$2:D$61,ROW()*2-2,,1),INDEX('Duplicate Ext-free MC values'!D$2:D$61,ROW()*2-3,,1)))</f>
        <v>0</v>
      </c>
      <c r="E2" s="37">
        <f>AVERAGE((INDEX('Duplicate Ext-free MC values'!E$2:E$61,ROW()*2-2,,1),INDEX('Duplicate Ext-free MC values'!E$2:E$61,ROW()*2-3,,1)))</f>
        <v>0</v>
      </c>
      <c r="F2" s="37">
        <f>AVERAGE((INDEX('Duplicate Ext-free MC values'!F$2:F$61,ROW()*2-2,,1),INDEX('Duplicate Ext-free MC values'!F$2:F$61,ROW()*2-3,,1)))</f>
        <v>0</v>
      </c>
      <c r="G2" s="37">
        <f>AVERAGE((INDEX('Duplicate Ext-free MC values'!G$2:G$61,ROW()*2-2,,1),INDEX('Duplicate Ext-free MC values'!G$2:G$61,ROW()*2-3,,1)))</f>
        <v>0</v>
      </c>
      <c r="H2" s="37">
        <f>AVERAGE((INDEX('Duplicate Ext-free MC values'!H$2:H$61,ROW()*2-2,,1),INDEX('Duplicate Ext-free MC values'!H$2:H$61,ROW()*2-3,,1)))</f>
        <v>0</v>
      </c>
      <c r="I2" s="37">
        <f>AVERAGE((INDEX('Duplicate Ext-free MC values'!I$2:I$61,ROW()*2-2,,1),INDEX('Duplicate Ext-free MC values'!I$2:I$61,ROW()*2-3,,1)))</f>
        <v>0</v>
      </c>
      <c r="J2" s="37">
        <f>AVERAGE((INDEX('Duplicate Ext-free MC values'!J$2:J$61,ROW()*2-2,,1),INDEX('Duplicate Ext-free MC values'!J$2:J$61,ROW()*2-3,,1)))</f>
        <v>0</v>
      </c>
      <c r="K2" s="37">
        <f>AVERAGE((INDEX('Duplicate Ext-free MC values'!K$2:K$61,ROW()*2-2,,1),INDEX('Duplicate Ext-free MC values'!K$2:K$61,ROW()*2-3,,1)))</f>
        <v>0</v>
      </c>
      <c r="L2" s="37">
        <f>AVERAGE((INDEX('Duplicate Ext-free MC values'!L$2:L$61,ROW()*2-2,,1),INDEX('Duplicate Ext-free MC values'!L$2:L$61,ROW()*2-3,,1)))</f>
        <v>0</v>
      </c>
    </row>
    <row r="3" spans="1:12" ht="12">
      <c r="A3" s="1">
        <f>'Average whole mass closure'!A3</f>
        <v>2</v>
      </c>
      <c r="B3" s="1">
        <f>'Average whole mass closure'!B3</f>
        <v>0</v>
      </c>
      <c r="C3" s="37">
        <f>AVERAGE((INDEX('Duplicate Ext-free MC values'!C$2:C$61,ROW()*2-2,,1),INDEX('Duplicate Ext-free MC values'!C$2:C$61,ROW()*2-3,,1)))</f>
        <v>0</v>
      </c>
      <c r="D3" s="37">
        <f>AVERAGE((INDEX('Duplicate Ext-free MC values'!D$2:D$61,ROW()*2-2,,1),INDEX('Duplicate Ext-free MC values'!D$2:D$61,ROW()*2-3,,1)))</f>
        <v>0</v>
      </c>
      <c r="E3" s="37">
        <f>AVERAGE((INDEX('Duplicate Ext-free MC values'!E$2:E$61,ROW()*2-2,,1),INDEX('Duplicate Ext-free MC values'!E$2:E$61,ROW()*2-3,,1)))</f>
        <v>0</v>
      </c>
      <c r="F3" s="37">
        <f>AVERAGE((INDEX('Duplicate Ext-free MC values'!F$2:F$61,ROW()*2-2,,1),INDEX('Duplicate Ext-free MC values'!F$2:F$61,ROW()*2-3,,1)))</f>
        <v>0</v>
      </c>
      <c r="G3" s="37">
        <f>AVERAGE((INDEX('Duplicate Ext-free MC values'!G$2:G$61,ROW()*2-2,,1),INDEX('Duplicate Ext-free MC values'!G$2:G$61,ROW()*2-3,,1)))</f>
        <v>0</v>
      </c>
      <c r="H3" s="37">
        <f>AVERAGE((INDEX('Duplicate Ext-free MC values'!H$2:H$61,ROW()*2-2,,1),INDEX('Duplicate Ext-free MC values'!H$2:H$61,ROW()*2-3,,1)))</f>
        <v>0</v>
      </c>
      <c r="I3" s="37">
        <f>AVERAGE((INDEX('Duplicate Ext-free MC values'!I$2:I$61,ROW()*2-2,,1),INDEX('Duplicate Ext-free MC values'!I$2:I$61,ROW()*2-3,,1)))</f>
        <v>0</v>
      </c>
      <c r="J3" s="37">
        <f>AVERAGE((INDEX('Duplicate Ext-free MC values'!J$2:J$61,ROW()*2-2,,1),INDEX('Duplicate Ext-free MC values'!J$2:J$61,ROW()*2-3,,1)))</f>
        <v>0</v>
      </c>
      <c r="K3" s="37">
        <f>AVERAGE((INDEX('Duplicate Ext-free MC values'!K$2:K$61,ROW()*2-2,,1),INDEX('Duplicate Ext-free MC values'!K$2:K$61,ROW()*2-3,,1)))</f>
        <v>0</v>
      </c>
      <c r="L3" s="37">
        <f>AVERAGE((INDEX('Duplicate Ext-free MC values'!L$2:L$61,ROW()*2-2,,1),INDEX('Duplicate Ext-free MC values'!L$2:L$61,ROW()*2-3,,1)))</f>
        <v>0</v>
      </c>
    </row>
    <row r="4" spans="1:12" ht="12">
      <c r="A4" s="1">
        <f>'Average whole mass closure'!A4</f>
        <v>3</v>
      </c>
      <c r="B4" s="1">
        <f>'Average whole mass closure'!B4</f>
        <v>0</v>
      </c>
      <c r="C4" s="37">
        <f>AVERAGE((INDEX('Duplicate Ext-free MC values'!C$2:C$61,ROW()*2-2,,1),INDEX('Duplicate Ext-free MC values'!C$2:C$61,ROW()*2-3,,1)))</f>
        <v>0</v>
      </c>
      <c r="D4" s="37">
        <f>AVERAGE((INDEX('Duplicate Ext-free MC values'!D$2:D$61,ROW()*2-2,,1),INDEX('Duplicate Ext-free MC values'!D$2:D$61,ROW()*2-3,,1)))</f>
        <v>0</v>
      </c>
      <c r="E4" s="37">
        <f>AVERAGE((INDEX('Duplicate Ext-free MC values'!E$2:E$61,ROW()*2-2,,1),INDEX('Duplicate Ext-free MC values'!E$2:E$61,ROW()*2-3,,1)))</f>
        <v>0</v>
      </c>
      <c r="F4" s="37">
        <f>AVERAGE((INDEX('Duplicate Ext-free MC values'!F$2:F$61,ROW()*2-2,,1),INDEX('Duplicate Ext-free MC values'!F$2:F$61,ROW()*2-3,,1)))</f>
        <v>0</v>
      </c>
      <c r="G4" s="37">
        <f>AVERAGE((INDEX('Duplicate Ext-free MC values'!G$2:G$61,ROW()*2-2,,1),INDEX('Duplicate Ext-free MC values'!G$2:G$61,ROW()*2-3,,1)))</f>
        <v>0</v>
      </c>
      <c r="H4" s="37">
        <f>AVERAGE((INDEX('Duplicate Ext-free MC values'!H$2:H$61,ROW()*2-2,,1),INDEX('Duplicate Ext-free MC values'!H$2:H$61,ROW()*2-3,,1)))</f>
        <v>0</v>
      </c>
      <c r="I4" s="37">
        <f>AVERAGE((INDEX('Duplicate Ext-free MC values'!I$2:I$61,ROW()*2-2,,1),INDEX('Duplicate Ext-free MC values'!I$2:I$61,ROW()*2-3,,1)))</f>
        <v>0</v>
      </c>
      <c r="J4" s="37">
        <f>AVERAGE((INDEX('Duplicate Ext-free MC values'!J$2:J$61,ROW()*2-2,,1),INDEX('Duplicate Ext-free MC values'!J$2:J$61,ROW()*2-3,,1)))</f>
        <v>0</v>
      </c>
      <c r="K4" s="37">
        <f>AVERAGE((INDEX('Duplicate Ext-free MC values'!K$2:K$61,ROW()*2-2,,1),INDEX('Duplicate Ext-free MC values'!K$2:K$61,ROW()*2-3,,1)))</f>
        <v>0</v>
      </c>
      <c r="L4" s="37">
        <f>AVERAGE((INDEX('Duplicate Ext-free MC values'!L$2:L$61,ROW()*2-2,,1),INDEX('Duplicate Ext-free MC values'!L$2:L$61,ROW()*2-3,,1)))</f>
        <v>0</v>
      </c>
    </row>
    <row r="5" spans="1:12" ht="12">
      <c r="A5" s="1">
        <f>'Average whole mass closure'!A5</f>
        <v>4</v>
      </c>
      <c r="B5" s="1">
        <f>'Average whole mass closure'!B5</f>
        <v>0</v>
      </c>
      <c r="C5" s="37">
        <f>AVERAGE((INDEX('Duplicate Ext-free MC values'!C$2:C$61,ROW()*2-2,,1),INDEX('Duplicate Ext-free MC values'!C$2:C$61,ROW()*2-3,,1)))</f>
        <v>0</v>
      </c>
      <c r="D5" s="37">
        <f>AVERAGE((INDEX('Duplicate Ext-free MC values'!D$2:D$61,ROW()*2-2,,1),INDEX('Duplicate Ext-free MC values'!D$2:D$61,ROW()*2-3,,1)))</f>
        <v>0</v>
      </c>
      <c r="E5" s="37">
        <f>AVERAGE((INDEX('Duplicate Ext-free MC values'!E$2:E$61,ROW()*2-2,,1),INDEX('Duplicate Ext-free MC values'!E$2:E$61,ROW()*2-3,,1)))</f>
        <v>0</v>
      </c>
      <c r="F5" s="37">
        <f>AVERAGE((INDEX('Duplicate Ext-free MC values'!F$2:F$61,ROW()*2-2,,1),INDEX('Duplicate Ext-free MC values'!F$2:F$61,ROW()*2-3,,1)))</f>
        <v>0</v>
      </c>
      <c r="G5" s="37">
        <f>AVERAGE((INDEX('Duplicate Ext-free MC values'!G$2:G$61,ROW()*2-2,,1),INDEX('Duplicate Ext-free MC values'!G$2:G$61,ROW()*2-3,,1)))</f>
        <v>0</v>
      </c>
      <c r="H5" s="37">
        <f>AVERAGE((INDEX('Duplicate Ext-free MC values'!H$2:H$61,ROW()*2-2,,1),INDEX('Duplicate Ext-free MC values'!H$2:H$61,ROW()*2-3,,1)))</f>
        <v>0</v>
      </c>
      <c r="I5" s="37">
        <f>AVERAGE((INDEX('Duplicate Ext-free MC values'!I$2:I$61,ROW()*2-2,,1),INDEX('Duplicate Ext-free MC values'!I$2:I$61,ROW()*2-3,,1)))</f>
        <v>0</v>
      </c>
      <c r="J5" s="37">
        <f>AVERAGE((INDEX('Duplicate Ext-free MC values'!J$2:J$61,ROW()*2-2,,1),INDEX('Duplicate Ext-free MC values'!J$2:J$61,ROW()*2-3,,1)))</f>
        <v>0</v>
      </c>
      <c r="K5" s="37">
        <f>AVERAGE((INDEX('Duplicate Ext-free MC values'!K$2:K$61,ROW()*2-2,,1),INDEX('Duplicate Ext-free MC values'!K$2:K$61,ROW()*2-3,,1)))</f>
        <v>0</v>
      </c>
      <c r="L5" s="37">
        <f>AVERAGE((INDEX('Duplicate Ext-free MC values'!L$2:L$61,ROW()*2-2,,1),INDEX('Duplicate Ext-free MC values'!L$2:L$61,ROW()*2-3,,1)))</f>
        <v>0</v>
      </c>
    </row>
    <row r="6" spans="1:12" ht="12">
      <c r="A6" s="1">
        <f>'Average whole mass closure'!A6</f>
        <v>5</v>
      </c>
      <c r="B6" s="1">
        <f>'Average whole mass closure'!B6</f>
        <v>0</v>
      </c>
      <c r="C6" s="37">
        <f>AVERAGE((INDEX('Duplicate Ext-free MC values'!C$2:C$61,ROW()*2-2,,1),INDEX('Duplicate Ext-free MC values'!C$2:C$61,ROW()*2-3,,1)))</f>
        <v>0</v>
      </c>
      <c r="D6" s="37">
        <f>AVERAGE((INDEX('Duplicate Ext-free MC values'!D$2:D$61,ROW()*2-2,,1),INDEX('Duplicate Ext-free MC values'!D$2:D$61,ROW()*2-3,,1)))</f>
        <v>0</v>
      </c>
      <c r="E6" s="37">
        <f>AVERAGE((INDEX('Duplicate Ext-free MC values'!E$2:E$61,ROW()*2-2,,1),INDEX('Duplicate Ext-free MC values'!E$2:E$61,ROW()*2-3,,1)))</f>
        <v>0</v>
      </c>
      <c r="F6" s="37">
        <f>AVERAGE((INDEX('Duplicate Ext-free MC values'!F$2:F$61,ROW()*2-2,,1),INDEX('Duplicate Ext-free MC values'!F$2:F$61,ROW()*2-3,,1)))</f>
        <v>0</v>
      </c>
      <c r="G6" s="37">
        <f>AVERAGE((INDEX('Duplicate Ext-free MC values'!G$2:G$61,ROW()*2-2,,1),INDEX('Duplicate Ext-free MC values'!G$2:G$61,ROW()*2-3,,1)))</f>
        <v>0</v>
      </c>
      <c r="H6" s="37">
        <f>AVERAGE((INDEX('Duplicate Ext-free MC values'!H$2:H$61,ROW()*2-2,,1),INDEX('Duplicate Ext-free MC values'!H$2:H$61,ROW()*2-3,,1)))</f>
        <v>0</v>
      </c>
      <c r="I6" s="37">
        <f>AVERAGE((INDEX('Duplicate Ext-free MC values'!I$2:I$61,ROW()*2-2,,1),INDEX('Duplicate Ext-free MC values'!I$2:I$61,ROW()*2-3,,1)))</f>
        <v>0</v>
      </c>
      <c r="J6" s="37">
        <f>AVERAGE((INDEX('Duplicate Ext-free MC values'!J$2:J$61,ROW()*2-2,,1),INDEX('Duplicate Ext-free MC values'!J$2:J$61,ROW()*2-3,,1)))</f>
        <v>0</v>
      </c>
      <c r="K6" s="37">
        <f>AVERAGE((INDEX('Duplicate Ext-free MC values'!K$2:K$61,ROW()*2-2,,1),INDEX('Duplicate Ext-free MC values'!K$2:K$61,ROW()*2-3,,1)))</f>
        <v>0</v>
      </c>
      <c r="L6" s="37">
        <f>AVERAGE((INDEX('Duplicate Ext-free MC values'!L$2:L$61,ROW()*2-2,,1),INDEX('Duplicate Ext-free MC values'!L$2:L$61,ROW()*2-3,,1)))</f>
        <v>0</v>
      </c>
    </row>
    <row r="7" spans="1:12" ht="12">
      <c r="A7" s="1">
        <f>'Average whole mass closure'!A7</f>
        <v>6</v>
      </c>
      <c r="B7" s="1">
        <f>'Average whole mass closure'!B7</f>
        <v>0</v>
      </c>
      <c r="C7" s="37">
        <f>AVERAGE((INDEX('Duplicate Ext-free MC values'!C$2:C$61,ROW()*2-2,,1),INDEX('Duplicate Ext-free MC values'!C$2:C$61,ROW()*2-3,,1)))</f>
        <v>0</v>
      </c>
      <c r="D7" s="37">
        <f>AVERAGE((INDEX('Duplicate Ext-free MC values'!D$2:D$61,ROW()*2-2,,1),INDEX('Duplicate Ext-free MC values'!D$2:D$61,ROW()*2-3,,1)))</f>
        <v>0</v>
      </c>
      <c r="E7" s="37">
        <f>AVERAGE((INDEX('Duplicate Ext-free MC values'!E$2:E$61,ROW()*2-2,,1),INDEX('Duplicate Ext-free MC values'!E$2:E$61,ROW()*2-3,,1)))</f>
        <v>0</v>
      </c>
      <c r="F7" s="37">
        <f>AVERAGE((INDEX('Duplicate Ext-free MC values'!F$2:F$61,ROW()*2-2,,1),INDEX('Duplicate Ext-free MC values'!F$2:F$61,ROW()*2-3,,1)))</f>
        <v>0</v>
      </c>
      <c r="G7" s="37">
        <f>AVERAGE((INDEX('Duplicate Ext-free MC values'!G$2:G$61,ROW()*2-2,,1),INDEX('Duplicate Ext-free MC values'!G$2:G$61,ROW()*2-3,,1)))</f>
        <v>0</v>
      </c>
      <c r="H7" s="37">
        <f>AVERAGE((INDEX('Duplicate Ext-free MC values'!H$2:H$61,ROW()*2-2,,1),INDEX('Duplicate Ext-free MC values'!H$2:H$61,ROW()*2-3,,1)))</f>
        <v>0</v>
      </c>
      <c r="I7" s="37">
        <f>AVERAGE((INDEX('Duplicate Ext-free MC values'!I$2:I$61,ROW()*2-2,,1),INDEX('Duplicate Ext-free MC values'!I$2:I$61,ROW()*2-3,,1)))</f>
        <v>0</v>
      </c>
      <c r="J7" s="37">
        <f>AVERAGE((INDEX('Duplicate Ext-free MC values'!J$2:J$61,ROW()*2-2,,1),INDEX('Duplicate Ext-free MC values'!J$2:J$61,ROW()*2-3,,1)))</f>
        <v>0</v>
      </c>
      <c r="K7" s="37">
        <f>AVERAGE((INDEX('Duplicate Ext-free MC values'!K$2:K$61,ROW()*2-2,,1),INDEX('Duplicate Ext-free MC values'!K$2:K$61,ROW()*2-3,,1)))</f>
        <v>0</v>
      </c>
      <c r="L7" s="37">
        <f>AVERAGE((INDEX('Duplicate Ext-free MC values'!L$2:L$61,ROW()*2-2,,1),INDEX('Duplicate Ext-free MC values'!L$2:L$61,ROW()*2-3,,1)))</f>
        <v>0</v>
      </c>
    </row>
    <row r="8" spans="1:12" ht="12">
      <c r="A8" s="1">
        <f>'Average whole mass closure'!A8</f>
        <v>7</v>
      </c>
      <c r="B8" s="1">
        <f>'Average whole mass closure'!B8</f>
        <v>0</v>
      </c>
      <c r="C8" s="37">
        <f>AVERAGE((INDEX('Duplicate Ext-free MC values'!C$2:C$61,ROW()*2-2,,1),INDEX('Duplicate Ext-free MC values'!C$2:C$61,ROW()*2-3,,1)))</f>
        <v>0</v>
      </c>
      <c r="D8" s="37">
        <f>AVERAGE((INDEX('Duplicate Ext-free MC values'!D$2:D$61,ROW()*2-2,,1),INDEX('Duplicate Ext-free MC values'!D$2:D$61,ROW()*2-3,,1)))</f>
        <v>0</v>
      </c>
      <c r="E8" s="37">
        <f>AVERAGE((INDEX('Duplicate Ext-free MC values'!E$2:E$61,ROW()*2-2,,1),INDEX('Duplicate Ext-free MC values'!E$2:E$61,ROW()*2-3,,1)))</f>
        <v>0</v>
      </c>
      <c r="F8" s="37">
        <f>AVERAGE((INDEX('Duplicate Ext-free MC values'!F$2:F$61,ROW()*2-2,,1),INDEX('Duplicate Ext-free MC values'!F$2:F$61,ROW()*2-3,,1)))</f>
        <v>0</v>
      </c>
      <c r="G8" s="37">
        <f>AVERAGE((INDEX('Duplicate Ext-free MC values'!G$2:G$61,ROW()*2-2,,1),INDEX('Duplicate Ext-free MC values'!G$2:G$61,ROW()*2-3,,1)))</f>
        <v>0</v>
      </c>
      <c r="H8" s="37">
        <f>AVERAGE((INDEX('Duplicate Ext-free MC values'!H$2:H$61,ROW()*2-2,,1),INDEX('Duplicate Ext-free MC values'!H$2:H$61,ROW()*2-3,,1)))</f>
        <v>0</v>
      </c>
      <c r="I8" s="37">
        <f>AVERAGE((INDEX('Duplicate Ext-free MC values'!I$2:I$61,ROW()*2-2,,1),INDEX('Duplicate Ext-free MC values'!I$2:I$61,ROW()*2-3,,1)))</f>
        <v>0</v>
      </c>
      <c r="J8" s="37">
        <f>AVERAGE((INDEX('Duplicate Ext-free MC values'!J$2:J$61,ROW()*2-2,,1),INDEX('Duplicate Ext-free MC values'!J$2:J$61,ROW()*2-3,,1)))</f>
        <v>0</v>
      </c>
      <c r="K8" s="37">
        <f>AVERAGE((INDEX('Duplicate Ext-free MC values'!K$2:K$61,ROW()*2-2,,1),INDEX('Duplicate Ext-free MC values'!K$2:K$61,ROW()*2-3,,1)))</f>
        <v>0</v>
      </c>
      <c r="L8" s="37">
        <f>AVERAGE((INDEX('Duplicate Ext-free MC values'!L$2:L$61,ROW()*2-2,,1),INDEX('Duplicate Ext-free MC values'!L$2:L$61,ROW()*2-3,,1)))</f>
        <v>0</v>
      </c>
    </row>
    <row r="9" spans="1:12" ht="12">
      <c r="A9" s="1">
        <f>'Average whole mass closure'!A9</f>
        <v>8</v>
      </c>
      <c r="B9" s="1">
        <f>'Average whole mass closure'!B9</f>
        <v>0</v>
      </c>
      <c r="C9" s="37">
        <f>AVERAGE((INDEX('Duplicate Ext-free MC values'!C$2:C$61,ROW()*2-2,,1),INDEX('Duplicate Ext-free MC values'!C$2:C$61,ROW()*2-3,,1)))</f>
        <v>0</v>
      </c>
      <c r="D9" s="37">
        <f>AVERAGE((INDEX('Duplicate Ext-free MC values'!D$2:D$61,ROW()*2-2,,1),INDEX('Duplicate Ext-free MC values'!D$2:D$61,ROW()*2-3,,1)))</f>
        <v>0</v>
      </c>
      <c r="E9" s="37">
        <f>AVERAGE((INDEX('Duplicate Ext-free MC values'!E$2:E$61,ROW()*2-2,,1),INDEX('Duplicate Ext-free MC values'!E$2:E$61,ROW()*2-3,,1)))</f>
        <v>0</v>
      </c>
      <c r="F9" s="37">
        <f>AVERAGE((INDEX('Duplicate Ext-free MC values'!F$2:F$61,ROW()*2-2,,1),INDEX('Duplicate Ext-free MC values'!F$2:F$61,ROW()*2-3,,1)))</f>
        <v>0</v>
      </c>
      <c r="G9" s="37">
        <f>AVERAGE((INDEX('Duplicate Ext-free MC values'!G$2:G$61,ROW()*2-2,,1),INDEX('Duplicate Ext-free MC values'!G$2:G$61,ROW()*2-3,,1)))</f>
        <v>0</v>
      </c>
      <c r="H9" s="37">
        <f>AVERAGE((INDEX('Duplicate Ext-free MC values'!H$2:H$61,ROW()*2-2,,1),INDEX('Duplicate Ext-free MC values'!H$2:H$61,ROW()*2-3,,1)))</f>
        <v>0</v>
      </c>
      <c r="I9" s="37">
        <f>AVERAGE((INDEX('Duplicate Ext-free MC values'!I$2:I$61,ROW()*2-2,,1),INDEX('Duplicate Ext-free MC values'!I$2:I$61,ROW()*2-3,,1)))</f>
        <v>0</v>
      </c>
      <c r="J9" s="37">
        <f>AVERAGE((INDEX('Duplicate Ext-free MC values'!J$2:J$61,ROW()*2-2,,1),INDEX('Duplicate Ext-free MC values'!J$2:J$61,ROW()*2-3,,1)))</f>
        <v>0</v>
      </c>
      <c r="K9" s="37">
        <f>AVERAGE((INDEX('Duplicate Ext-free MC values'!K$2:K$61,ROW()*2-2,,1),INDEX('Duplicate Ext-free MC values'!K$2:K$61,ROW()*2-3,,1)))</f>
        <v>0</v>
      </c>
      <c r="L9" s="37">
        <f>AVERAGE((INDEX('Duplicate Ext-free MC values'!L$2:L$61,ROW()*2-2,,1),INDEX('Duplicate Ext-free MC values'!L$2:L$61,ROW()*2-3,,1)))</f>
        <v>0</v>
      </c>
    </row>
    <row r="10" spans="1:12" ht="12">
      <c r="A10" s="1">
        <f>'Average whole mass closure'!A10</f>
        <v>9</v>
      </c>
      <c r="B10" s="1">
        <f>'Average whole mass closure'!B10</f>
        <v>0</v>
      </c>
      <c r="C10" s="37">
        <f>AVERAGE((INDEX('Duplicate Ext-free MC values'!C$2:C$61,ROW()*2-2,,1),INDEX('Duplicate Ext-free MC values'!C$2:C$61,ROW()*2-3,,1)))</f>
        <v>0</v>
      </c>
      <c r="D10" s="37">
        <f>AVERAGE((INDEX('Duplicate Ext-free MC values'!D$2:D$61,ROW()*2-2,,1),INDEX('Duplicate Ext-free MC values'!D$2:D$61,ROW()*2-3,,1)))</f>
        <v>0</v>
      </c>
      <c r="E10" s="37">
        <f>AVERAGE((INDEX('Duplicate Ext-free MC values'!E$2:E$61,ROW()*2-2,,1),INDEX('Duplicate Ext-free MC values'!E$2:E$61,ROW()*2-3,,1)))</f>
        <v>0</v>
      </c>
      <c r="F10" s="37">
        <f>AVERAGE((INDEX('Duplicate Ext-free MC values'!F$2:F$61,ROW()*2-2,,1),INDEX('Duplicate Ext-free MC values'!F$2:F$61,ROW()*2-3,,1)))</f>
        <v>0</v>
      </c>
      <c r="G10" s="37">
        <f>AVERAGE((INDEX('Duplicate Ext-free MC values'!G$2:G$61,ROW()*2-2,,1),INDEX('Duplicate Ext-free MC values'!G$2:G$61,ROW()*2-3,,1)))</f>
        <v>0</v>
      </c>
      <c r="H10" s="37">
        <f>AVERAGE((INDEX('Duplicate Ext-free MC values'!H$2:H$61,ROW()*2-2,,1),INDEX('Duplicate Ext-free MC values'!H$2:H$61,ROW()*2-3,,1)))</f>
        <v>0</v>
      </c>
      <c r="I10" s="37">
        <f>AVERAGE((INDEX('Duplicate Ext-free MC values'!I$2:I$61,ROW()*2-2,,1),INDEX('Duplicate Ext-free MC values'!I$2:I$61,ROW()*2-3,,1)))</f>
        <v>0</v>
      </c>
      <c r="J10" s="37">
        <f>AVERAGE((INDEX('Duplicate Ext-free MC values'!J$2:J$61,ROW()*2-2,,1),INDEX('Duplicate Ext-free MC values'!J$2:J$61,ROW()*2-3,,1)))</f>
        <v>0</v>
      </c>
      <c r="K10" s="37">
        <f>AVERAGE((INDEX('Duplicate Ext-free MC values'!K$2:K$61,ROW()*2-2,,1),INDEX('Duplicate Ext-free MC values'!K$2:K$61,ROW()*2-3,,1)))</f>
        <v>0</v>
      </c>
      <c r="L10" s="37">
        <f>AVERAGE((INDEX('Duplicate Ext-free MC values'!L$2:L$61,ROW()*2-2,,1),INDEX('Duplicate Ext-free MC values'!L$2:L$61,ROW()*2-3,,1)))</f>
        <v>0</v>
      </c>
    </row>
    <row r="11" spans="1:12" ht="12">
      <c r="A11" s="1">
        <f>'Average whole mass closure'!A11</f>
        <v>10</v>
      </c>
      <c r="B11" s="1">
        <f>'Average whole mass closure'!B11</f>
        <v>0</v>
      </c>
      <c r="C11" s="37">
        <f>AVERAGE((INDEX('Duplicate Ext-free MC values'!C$2:C$61,ROW()*2-2,,1),INDEX('Duplicate Ext-free MC values'!C$2:C$61,ROW()*2-3,,1)))</f>
        <v>0</v>
      </c>
      <c r="D11" s="37">
        <f>AVERAGE((INDEX('Duplicate Ext-free MC values'!D$2:D$61,ROW()*2-2,,1),INDEX('Duplicate Ext-free MC values'!D$2:D$61,ROW()*2-3,,1)))</f>
        <v>0</v>
      </c>
      <c r="E11" s="37">
        <f>AVERAGE((INDEX('Duplicate Ext-free MC values'!E$2:E$61,ROW()*2-2,,1),INDEX('Duplicate Ext-free MC values'!E$2:E$61,ROW()*2-3,,1)))</f>
        <v>0</v>
      </c>
      <c r="F11" s="37">
        <f>AVERAGE((INDEX('Duplicate Ext-free MC values'!F$2:F$61,ROW()*2-2,,1),INDEX('Duplicate Ext-free MC values'!F$2:F$61,ROW()*2-3,,1)))</f>
        <v>0</v>
      </c>
      <c r="G11" s="37">
        <f>AVERAGE((INDEX('Duplicate Ext-free MC values'!G$2:G$61,ROW()*2-2,,1),INDEX('Duplicate Ext-free MC values'!G$2:G$61,ROW()*2-3,,1)))</f>
        <v>0</v>
      </c>
      <c r="H11" s="37">
        <f>AVERAGE((INDEX('Duplicate Ext-free MC values'!H$2:H$61,ROW()*2-2,,1),INDEX('Duplicate Ext-free MC values'!H$2:H$61,ROW()*2-3,,1)))</f>
        <v>0</v>
      </c>
      <c r="I11" s="37">
        <f>AVERAGE((INDEX('Duplicate Ext-free MC values'!I$2:I$61,ROW()*2-2,,1),INDEX('Duplicate Ext-free MC values'!I$2:I$61,ROW()*2-3,,1)))</f>
        <v>0</v>
      </c>
      <c r="J11" s="37">
        <f>AVERAGE((INDEX('Duplicate Ext-free MC values'!J$2:J$61,ROW()*2-2,,1),INDEX('Duplicate Ext-free MC values'!J$2:J$61,ROW()*2-3,,1)))</f>
        <v>0</v>
      </c>
      <c r="K11" s="37">
        <f>AVERAGE((INDEX('Duplicate Ext-free MC values'!K$2:K$61,ROW()*2-2,,1),INDEX('Duplicate Ext-free MC values'!K$2:K$61,ROW()*2-3,,1)))</f>
        <v>0</v>
      </c>
      <c r="L11" s="37">
        <f>AVERAGE((INDEX('Duplicate Ext-free MC values'!L$2:L$61,ROW()*2-2,,1),INDEX('Duplicate Ext-free MC values'!L$2:L$61,ROW()*2-3,,1)))</f>
        <v>0</v>
      </c>
    </row>
    <row r="12" spans="1:12" ht="12">
      <c r="A12" s="1">
        <f>'Average whole mass closure'!A12</f>
        <v>11</v>
      </c>
      <c r="B12" s="1">
        <f>'Average whole mass closure'!B12</f>
        <v>0</v>
      </c>
      <c r="C12" s="37">
        <f>AVERAGE((INDEX('Duplicate Ext-free MC values'!C$2:C$61,ROW()*2-2,,1),INDEX('Duplicate Ext-free MC values'!C$2:C$61,ROW()*2-3,,1)))</f>
        <v>0</v>
      </c>
      <c r="D12" s="37">
        <f>AVERAGE((INDEX('Duplicate Ext-free MC values'!D$2:D$61,ROW()*2-2,,1),INDEX('Duplicate Ext-free MC values'!D$2:D$61,ROW()*2-3,,1)))</f>
        <v>0</v>
      </c>
      <c r="E12" s="37">
        <f>AVERAGE((INDEX('Duplicate Ext-free MC values'!E$2:E$61,ROW()*2-2,,1),INDEX('Duplicate Ext-free MC values'!E$2:E$61,ROW()*2-3,,1)))</f>
        <v>0</v>
      </c>
      <c r="F12" s="37">
        <f>AVERAGE((INDEX('Duplicate Ext-free MC values'!F$2:F$61,ROW()*2-2,,1),INDEX('Duplicate Ext-free MC values'!F$2:F$61,ROW()*2-3,,1)))</f>
        <v>0</v>
      </c>
      <c r="G12" s="37">
        <f>AVERAGE((INDEX('Duplicate Ext-free MC values'!G$2:G$61,ROW()*2-2,,1),INDEX('Duplicate Ext-free MC values'!G$2:G$61,ROW()*2-3,,1)))</f>
        <v>0</v>
      </c>
      <c r="H12" s="37">
        <f>AVERAGE((INDEX('Duplicate Ext-free MC values'!H$2:H$61,ROW()*2-2,,1),INDEX('Duplicate Ext-free MC values'!H$2:H$61,ROW()*2-3,,1)))</f>
        <v>0</v>
      </c>
      <c r="I12" s="37">
        <f>AVERAGE((INDEX('Duplicate Ext-free MC values'!I$2:I$61,ROW()*2-2,,1),INDEX('Duplicate Ext-free MC values'!I$2:I$61,ROW()*2-3,,1)))</f>
        <v>0</v>
      </c>
      <c r="J12" s="37">
        <f>AVERAGE((INDEX('Duplicate Ext-free MC values'!J$2:J$61,ROW()*2-2,,1),INDEX('Duplicate Ext-free MC values'!J$2:J$61,ROW()*2-3,,1)))</f>
        <v>0</v>
      </c>
      <c r="K12" s="37">
        <f>AVERAGE((INDEX('Duplicate Ext-free MC values'!K$2:K$61,ROW()*2-2,,1),INDEX('Duplicate Ext-free MC values'!K$2:K$61,ROW()*2-3,,1)))</f>
        <v>0</v>
      </c>
      <c r="L12" s="37">
        <f>AVERAGE((INDEX('Duplicate Ext-free MC values'!L$2:L$61,ROW()*2-2,,1),INDEX('Duplicate Ext-free MC values'!L$2:L$61,ROW()*2-3,,1)))</f>
        <v>0</v>
      </c>
    </row>
    <row r="13" spans="1:12" ht="12">
      <c r="A13" s="1">
        <f>'Average whole mass closure'!A13</f>
        <v>12</v>
      </c>
      <c r="B13" s="1">
        <f>'Average whole mass closure'!B13</f>
        <v>0</v>
      </c>
      <c r="C13" s="37">
        <f>AVERAGE((INDEX('Duplicate Ext-free MC values'!C$2:C$61,ROW()*2-2,,1),INDEX('Duplicate Ext-free MC values'!C$2:C$61,ROW()*2-3,,1)))</f>
        <v>0</v>
      </c>
      <c r="D13" s="37">
        <f>AVERAGE((INDEX('Duplicate Ext-free MC values'!D$2:D$61,ROW()*2-2,,1),INDEX('Duplicate Ext-free MC values'!D$2:D$61,ROW()*2-3,,1)))</f>
        <v>0</v>
      </c>
      <c r="E13" s="37">
        <f>AVERAGE((INDEX('Duplicate Ext-free MC values'!E$2:E$61,ROW()*2-2,,1),INDEX('Duplicate Ext-free MC values'!E$2:E$61,ROW()*2-3,,1)))</f>
        <v>0</v>
      </c>
      <c r="F13" s="37">
        <f>AVERAGE((INDEX('Duplicate Ext-free MC values'!F$2:F$61,ROW()*2-2,,1),INDEX('Duplicate Ext-free MC values'!F$2:F$61,ROW()*2-3,,1)))</f>
        <v>0</v>
      </c>
      <c r="G13" s="37">
        <f>AVERAGE((INDEX('Duplicate Ext-free MC values'!G$2:G$61,ROW()*2-2,,1),INDEX('Duplicate Ext-free MC values'!G$2:G$61,ROW()*2-3,,1)))</f>
        <v>0</v>
      </c>
      <c r="H13" s="37">
        <f>AVERAGE((INDEX('Duplicate Ext-free MC values'!H$2:H$61,ROW()*2-2,,1),INDEX('Duplicate Ext-free MC values'!H$2:H$61,ROW()*2-3,,1)))</f>
        <v>0</v>
      </c>
      <c r="I13" s="37">
        <f>AVERAGE((INDEX('Duplicate Ext-free MC values'!I$2:I$61,ROW()*2-2,,1),INDEX('Duplicate Ext-free MC values'!I$2:I$61,ROW()*2-3,,1)))</f>
        <v>0</v>
      </c>
      <c r="J13" s="37">
        <f>AVERAGE((INDEX('Duplicate Ext-free MC values'!J$2:J$61,ROW()*2-2,,1),INDEX('Duplicate Ext-free MC values'!J$2:J$61,ROW()*2-3,,1)))</f>
        <v>0</v>
      </c>
      <c r="K13" s="37">
        <f>AVERAGE((INDEX('Duplicate Ext-free MC values'!K$2:K$61,ROW()*2-2,,1),INDEX('Duplicate Ext-free MC values'!K$2:K$61,ROW()*2-3,,1)))</f>
        <v>0</v>
      </c>
      <c r="L13" s="37">
        <f>AVERAGE((INDEX('Duplicate Ext-free MC values'!L$2:L$61,ROW()*2-2,,1),INDEX('Duplicate Ext-free MC values'!L$2:L$61,ROW()*2-3,,1)))</f>
        <v>0</v>
      </c>
    </row>
    <row r="14" spans="1:12" ht="12">
      <c r="A14" s="1">
        <f>'Average whole mass closure'!A14</f>
        <v>13</v>
      </c>
      <c r="B14" s="1">
        <f>'Average whole mass closure'!B14</f>
        <v>0</v>
      </c>
      <c r="C14" s="37">
        <f>AVERAGE((INDEX('Duplicate Ext-free MC values'!C$2:C$61,ROW()*2-2,,1),INDEX('Duplicate Ext-free MC values'!C$2:C$61,ROW()*2-3,,1)))</f>
        <v>0</v>
      </c>
      <c r="D14" s="37">
        <f>AVERAGE((INDEX('Duplicate Ext-free MC values'!D$2:D$61,ROW()*2-2,,1),INDEX('Duplicate Ext-free MC values'!D$2:D$61,ROW()*2-3,,1)))</f>
        <v>0</v>
      </c>
      <c r="E14" s="37">
        <f>AVERAGE((INDEX('Duplicate Ext-free MC values'!E$2:E$61,ROW()*2-2,,1),INDEX('Duplicate Ext-free MC values'!E$2:E$61,ROW()*2-3,,1)))</f>
        <v>0</v>
      </c>
      <c r="F14" s="37">
        <f>AVERAGE((INDEX('Duplicate Ext-free MC values'!F$2:F$61,ROW()*2-2,,1),INDEX('Duplicate Ext-free MC values'!F$2:F$61,ROW()*2-3,,1)))</f>
        <v>0</v>
      </c>
      <c r="G14" s="37">
        <f>AVERAGE((INDEX('Duplicate Ext-free MC values'!G$2:G$61,ROW()*2-2,,1),INDEX('Duplicate Ext-free MC values'!G$2:G$61,ROW()*2-3,,1)))</f>
        <v>0</v>
      </c>
      <c r="H14" s="37">
        <f>AVERAGE((INDEX('Duplicate Ext-free MC values'!H$2:H$61,ROW()*2-2,,1),INDEX('Duplicate Ext-free MC values'!H$2:H$61,ROW()*2-3,,1)))</f>
        <v>0</v>
      </c>
      <c r="I14" s="37">
        <f>AVERAGE((INDEX('Duplicate Ext-free MC values'!I$2:I$61,ROW()*2-2,,1),INDEX('Duplicate Ext-free MC values'!I$2:I$61,ROW()*2-3,,1)))</f>
        <v>0</v>
      </c>
      <c r="J14" s="37">
        <f>AVERAGE((INDEX('Duplicate Ext-free MC values'!J$2:J$61,ROW()*2-2,,1),INDEX('Duplicate Ext-free MC values'!J$2:J$61,ROW()*2-3,,1)))</f>
        <v>0</v>
      </c>
      <c r="K14" s="37">
        <f>AVERAGE((INDEX('Duplicate Ext-free MC values'!K$2:K$61,ROW()*2-2,,1),INDEX('Duplicate Ext-free MC values'!K$2:K$61,ROW()*2-3,,1)))</f>
        <v>0</v>
      </c>
      <c r="L14" s="37">
        <f>AVERAGE((INDEX('Duplicate Ext-free MC values'!L$2:L$61,ROW()*2-2,,1),INDEX('Duplicate Ext-free MC values'!L$2:L$61,ROW()*2-3,,1)))</f>
        <v>0</v>
      </c>
    </row>
    <row r="15" spans="1:12" ht="12">
      <c r="A15" s="1">
        <f>'Average whole mass closure'!A15</f>
        <v>14</v>
      </c>
      <c r="B15" s="1">
        <f>'Average whole mass closure'!B15</f>
        <v>0</v>
      </c>
      <c r="C15" s="37">
        <f>AVERAGE((INDEX('Duplicate Ext-free MC values'!C$2:C$61,ROW()*2-2,,1),INDEX('Duplicate Ext-free MC values'!C$2:C$61,ROW()*2-3,,1)))</f>
        <v>0</v>
      </c>
      <c r="D15" s="37">
        <f>AVERAGE((INDEX('Duplicate Ext-free MC values'!D$2:D$61,ROW()*2-2,,1),INDEX('Duplicate Ext-free MC values'!D$2:D$61,ROW()*2-3,,1)))</f>
        <v>0</v>
      </c>
      <c r="E15" s="37">
        <f>AVERAGE((INDEX('Duplicate Ext-free MC values'!E$2:E$61,ROW()*2-2,,1),INDEX('Duplicate Ext-free MC values'!E$2:E$61,ROW()*2-3,,1)))</f>
        <v>0</v>
      </c>
      <c r="F15" s="37">
        <f>AVERAGE((INDEX('Duplicate Ext-free MC values'!F$2:F$61,ROW()*2-2,,1),INDEX('Duplicate Ext-free MC values'!F$2:F$61,ROW()*2-3,,1)))</f>
        <v>0</v>
      </c>
      <c r="G15" s="37">
        <f>AVERAGE((INDEX('Duplicate Ext-free MC values'!G$2:G$61,ROW()*2-2,,1),INDEX('Duplicate Ext-free MC values'!G$2:G$61,ROW()*2-3,,1)))</f>
        <v>0</v>
      </c>
      <c r="H15" s="37">
        <f>AVERAGE((INDEX('Duplicate Ext-free MC values'!H$2:H$61,ROW()*2-2,,1),INDEX('Duplicate Ext-free MC values'!H$2:H$61,ROW()*2-3,,1)))</f>
        <v>0</v>
      </c>
      <c r="I15" s="37">
        <f>AVERAGE((INDEX('Duplicate Ext-free MC values'!I$2:I$61,ROW()*2-2,,1),INDEX('Duplicate Ext-free MC values'!I$2:I$61,ROW()*2-3,,1)))</f>
        <v>0</v>
      </c>
      <c r="J15" s="37">
        <f>AVERAGE((INDEX('Duplicate Ext-free MC values'!J$2:J$61,ROW()*2-2,,1),INDEX('Duplicate Ext-free MC values'!J$2:J$61,ROW()*2-3,,1)))</f>
        <v>0</v>
      </c>
      <c r="K15" s="37">
        <f>AVERAGE((INDEX('Duplicate Ext-free MC values'!K$2:K$61,ROW()*2-2,,1),INDEX('Duplicate Ext-free MC values'!K$2:K$61,ROW()*2-3,,1)))</f>
        <v>0</v>
      </c>
      <c r="L15" s="37">
        <f>AVERAGE((INDEX('Duplicate Ext-free MC values'!L$2:L$61,ROW()*2-2,,1),INDEX('Duplicate Ext-free MC values'!L$2:L$61,ROW()*2-3,,1)))</f>
        <v>0</v>
      </c>
    </row>
    <row r="16" spans="1:12" ht="12">
      <c r="A16" s="1">
        <f>'Average whole mass closure'!A16</f>
        <v>15</v>
      </c>
      <c r="B16" s="1">
        <f>'Average whole mass closure'!B16</f>
        <v>0</v>
      </c>
      <c r="C16" s="37">
        <f>AVERAGE((INDEX('Duplicate Ext-free MC values'!C$2:C$61,ROW()*2-2,,1),INDEX('Duplicate Ext-free MC values'!C$2:C$61,ROW()*2-3,,1)))</f>
        <v>0</v>
      </c>
      <c r="D16" s="37">
        <f>AVERAGE((INDEX('Duplicate Ext-free MC values'!D$2:D$61,ROW()*2-2,,1),INDEX('Duplicate Ext-free MC values'!D$2:D$61,ROW()*2-3,,1)))</f>
        <v>0</v>
      </c>
      <c r="E16" s="37">
        <f>AVERAGE((INDEX('Duplicate Ext-free MC values'!E$2:E$61,ROW()*2-2,,1),INDEX('Duplicate Ext-free MC values'!E$2:E$61,ROW()*2-3,,1)))</f>
        <v>0</v>
      </c>
      <c r="F16" s="37">
        <f>AVERAGE((INDEX('Duplicate Ext-free MC values'!F$2:F$61,ROW()*2-2,,1),INDEX('Duplicate Ext-free MC values'!F$2:F$61,ROW()*2-3,,1)))</f>
        <v>0</v>
      </c>
      <c r="G16" s="37">
        <f>AVERAGE((INDEX('Duplicate Ext-free MC values'!G$2:G$61,ROW()*2-2,,1),INDEX('Duplicate Ext-free MC values'!G$2:G$61,ROW()*2-3,,1)))</f>
        <v>0</v>
      </c>
      <c r="H16" s="37">
        <f>AVERAGE((INDEX('Duplicate Ext-free MC values'!H$2:H$61,ROW()*2-2,,1),INDEX('Duplicate Ext-free MC values'!H$2:H$61,ROW()*2-3,,1)))</f>
        <v>0</v>
      </c>
      <c r="I16" s="37">
        <f>AVERAGE((INDEX('Duplicate Ext-free MC values'!I$2:I$61,ROW()*2-2,,1),INDEX('Duplicate Ext-free MC values'!I$2:I$61,ROW()*2-3,,1)))</f>
        <v>0</v>
      </c>
      <c r="J16" s="37">
        <f>AVERAGE((INDEX('Duplicate Ext-free MC values'!J$2:J$61,ROW()*2-2,,1),INDEX('Duplicate Ext-free MC values'!J$2:J$61,ROW()*2-3,,1)))</f>
        <v>0</v>
      </c>
      <c r="K16" s="37">
        <f>AVERAGE((INDEX('Duplicate Ext-free MC values'!K$2:K$61,ROW()*2-2,,1),INDEX('Duplicate Ext-free MC values'!K$2:K$61,ROW()*2-3,,1)))</f>
        <v>0</v>
      </c>
      <c r="L16" s="37">
        <f>AVERAGE((INDEX('Duplicate Ext-free MC values'!L$2:L$61,ROW()*2-2,,1),INDEX('Duplicate Ext-free MC values'!L$2:L$61,ROW()*2-3,,1)))</f>
        <v>0</v>
      </c>
    </row>
    <row r="17" spans="1:12" ht="12">
      <c r="A17" s="1">
        <f>'Average whole mass closure'!A17</f>
        <v>16</v>
      </c>
      <c r="B17" s="1">
        <f>'Average whole mass closure'!B17</f>
        <v>0</v>
      </c>
      <c r="C17" s="37">
        <f>AVERAGE((INDEX('Duplicate Ext-free MC values'!C$2:C$61,ROW()*2-2,,1),INDEX('Duplicate Ext-free MC values'!C$2:C$61,ROW()*2-3,,1)))</f>
        <v>0</v>
      </c>
      <c r="D17" s="37">
        <f>AVERAGE((INDEX('Duplicate Ext-free MC values'!D$2:D$61,ROW()*2-2,,1),INDEX('Duplicate Ext-free MC values'!D$2:D$61,ROW()*2-3,,1)))</f>
        <v>0</v>
      </c>
      <c r="E17" s="37">
        <f>AVERAGE((INDEX('Duplicate Ext-free MC values'!E$2:E$61,ROW()*2-2,,1),INDEX('Duplicate Ext-free MC values'!E$2:E$61,ROW()*2-3,,1)))</f>
        <v>0</v>
      </c>
      <c r="F17" s="37">
        <f>AVERAGE((INDEX('Duplicate Ext-free MC values'!F$2:F$61,ROW()*2-2,,1),INDEX('Duplicate Ext-free MC values'!F$2:F$61,ROW()*2-3,,1)))</f>
        <v>0</v>
      </c>
      <c r="G17" s="37">
        <f>AVERAGE((INDEX('Duplicate Ext-free MC values'!G$2:G$61,ROW()*2-2,,1),INDEX('Duplicate Ext-free MC values'!G$2:G$61,ROW()*2-3,,1)))</f>
        <v>0</v>
      </c>
      <c r="H17" s="37">
        <f>AVERAGE((INDEX('Duplicate Ext-free MC values'!H$2:H$61,ROW()*2-2,,1),INDEX('Duplicate Ext-free MC values'!H$2:H$61,ROW()*2-3,,1)))</f>
        <v>0</v>
      </c>
      <c r="I17" s="37">
        <f>AVERAGE((INDEX('Duplicate Ext-free MC values'!I$2:I$61,ROW()*2-2,,1),INDEX('Duplicate Ext-free MC values'!I$2:I$61,ROW()*2-3,,1)))</f>
        <v>0</v>
      </c>
      <c r="J17" s="37">
        <f>AVERAGE((INDEX('Duplicate Ext-free MC values'!J$2:J$61,ROW()*2-2,,1),INDEX('Duplicate Ext-free MC values'!J$2:J$61,ROW()*2-3,,1)))</f>
        <v>0</v>
      </c>
      <c r="K17" s="37">
        <f>AVERAGE((INDEX('Duplicate Ext-free MC values'!K$2:K$61,ROW()*2-2,,1),INDEX('Duplicate Ext-free MC values'!K$2:K$61,ROW()*2-3,,1)))</f>
        <v>0</v>
      </c>
      <c r="L17" s="37">
        <f>AVERAGE((INDEX('Duplicate Ext-free MC values'!L$2:L$61,ROW()*2-2,,1),INDEX('Duplicate Ext-free MC values'!L$2:L$61,ROW()*2-3,,1)))</f>
        <v>0</v>
      </c>
    </row>
    <row r="18" spans="1:12" ht="12">
      <c r="A18" s="1">
        <f>'Average whole mass closure'!A18</f>
        <v>17</v>
      </c>
      <c r="B18" s="1">
        <f>'Average whole mass closure'!B18</f>
        <v>0</v>
      </c>
      <c r="C18" s="37">
        <f>AVERAGE((INDEX('Duplicate Ext-free MC values'!C$2:C$61,ROW()*2-2,,1),INDEX('Duplicate Ext-free MC values'!C$2:C$61,ROW()*2-3,,1)))</f>
        <v>0</v>
      </c>
      <c r="D18" s="37">
        <f>AVERAGE((INDEX('Duplicate Ext-free MC values'!D$2:D$61,ROW()*2-2,,1),INDEX('Duplicate Ext-free MC values'!D$2:D$61,ROW()*2-3,,1)))</f>
        <v>0</v>
      </c>
      <c r="E18" s="37">
        <f>AVERAGE((INDEX('Duplicate Ext-free MC values'!E$2:E$61,ROW()*2-2,,1),INDEX('Duplicate Ext-free MC values'!E$2:E$61,ROW()*2-3,,1)))</f>
        <v>0</v>
      </c>
      <c r="F18" s="37">
        <f>AVERAGE((INDEX('Duplicate Ext-free MC values'!F$2:F$61,ROW()*2-2,,1),INDEX('Duplicate Ext-free MC values'!F$2:F$61,ROW()*2-3,,1)))</f>
        <v>0</v>
      </c>
      <c r="G18" s="37">
        <f>AVERAGE((INDEX('Duplicate Ext-free MC values'!G$2:G$61,ROW()*2-2,,1),INDEX('Duplicate Ext-free MC values'!G$2:G$61,ROW()*2-3,,1)))</f>
        <v>0</v>
      </c>
      <c r="H18" s="37">
        <f>AVERAGE((INDEX('Duplicate Ext-free MC values'!H$2:H$61,ROW()*2-2,,1),INDEX('Duplicate Ext-free MC values'!H$2:H$61,ROW()*2-3,,1)))</f>
        <v>0</v>
      </c>
      <c r="I18" s="37">
        <f>AVERAGE((INDEX('Duplicate Ext-free MC values'!I$2:I$61,ROW()*2-2,,1),INDEX('Duplicate Ext-free MC values'!I$2:I$61,ROW()*2-3,,1)))</f>
        <v>0</v>
      </c>
      <c r="J18" s="37">
        <f>AVERAGE((INDEX('Duplicate Ext-free MC values'!J$2:J$61,ROW()*2-2,,1),INDEX('Duplicate Ext-free MC values'!J$2:J$61,ROW()*2-3,,1)))</f>
        <v>0</v>
      </c>
      <c r="K18" s="37">
        <f>AVERAGE((INDEX('Duplicate Ext-free MC values'!K$2:K$61,ROW()*2-2,,1),INDEX('Duplicate Ext-free MC values'!K$2:K$61,ROW()*2-3,,1)))</f>
        <v>0</v>
      </c>
      <c r="L18" s="37">
        <f>AVERAGE((INDEX('Duplicate Ext-free MC values'!L$2:L$61,ROW()*2-2,,1),INDEX('Duplicate Ext-free MC values'!L$2:L$61,ROW()*2-3,,1)))</f>
        <v>0</v>
      </c>
    </row>
    <row r="19" spans="1:12" ht="12">
      <c r="A19" s="1">
        <f>'Average whole mass closure'!A19</f>
        <v>18</v>
      </c>
      <c r="B19" s="1">
        <f>'Average whole mass closure'!B19</f>
        <v>0</v>
      </c>
      <c r="C19" s="37">
        <f>AVERAGE((INDEX('Duplicate Ext-free MC values'!C$2:C$61,ROW()*2-2,,1),INDEX('Duplicate Ext-free MC values'!C$2:C$61,ROW()*2-3,,1)))</f>
        <v>0</v>
      </c>
      <c r="D19" s="37">
        <f>AVERAGE((INDEX('Duplicate Ext-free MC values'!D$2:D$61,ROW()*2-2,,1),INDEX('Duplicate Ext-free MC values'!D$2:D$61,ROW()*2-3,,1)))</f>
        <v>0</v>
      </c>
      <c r="E19" s="37">
        <f>AVERAGE((INDEX('Duplicate Ext-free MC values'!E$2:E$61,ROW()*2-2,,1),INDEX('Duplicate Ext-free MC values'!E$2:E$61,ROW()*2-3,,1)))</f>
        <v>0</v>
      </c>
      <c r="F19" s="37">
        <f>AVERAGE((INDEX('Duplicate Ext-free MC values'!F$2:F$61,ROW()*2-2,,1),INDEX('Duplicate Ext-free MC values'!F$2:F$61,ROW()*2-3,,1)))</f>
        <v>0</v>
      </c>
      <c r="G19" s="37">
        <f>AVERAGE((INDEX('Duplicate Ext-free MC values'!G$2:G$61,ROW()*2-2,,1),INDEX('Duplicate Ext-free MC values'!G$2:G$61,ROW()*2-3,,1)))</f>
        <v>0</v>
      </c>
      <c r="H19" s="37">
        <f>AVERAGE((INDEX('Duplicate Ext-free MC values'!H$2:H$61,ROW()*2-2,,1),INDEX('Duplicate Ext-free MC values'!H$2:H$61,ROW()*2-3,,1)))</f>
        <v>0</v>
      </c>
      <c r="I19" s="37">
        <f>AVERAGE((INDEX('Duplicate Ext-free MC values'!I$2:I$61,ROW()*2-2,,1),INDEX('Duplicate Ext-free MC values'!I$2:I$61,ROW()*2-3,,1)))</f>
        <v>0</v>
      </c>
      <c r="J19" s="37">
        <f>AVERAGE((INDEX('Duplicate Ext-free MC values'!J$2:J$61,ROW()*2-2,,1),INDEX('Duplicate Ext-free MC values'!J$2:J$61,ROW()*2-3,,1)))</f>
        <v>0</v>
      </c>
      <c r="K19" s="37">
        <f>AVERAGE((INDEX('Duplicate Ext-free MC values'!K$2:K$61,ROW()*2-2,,1),INDEX('Duplicate Ext-free MC values'!K$2:K$61,ROW()*2-3,,1)))</f>
        <v>0</v>
      </c>
      <c r="L19" s="37">
        <f>AVERAGE((INDEX('Duplicate Ext-free MC values'!L$2:L$61,ROW()*2-2,,1),INDEX('Duplicate Ext-free MC values'!L$2:L$61,ROW()*2-3,,1)))</f>
        <v>0</v>
      </c>
    </row>
    <row r="20" spans="1:12" ht="12">
      <c r="A20" s="1">
        <f>'Average whole mass closure'!A20</f>
        <v>19</v>
      </c>
      <c r="B20" s="1">
        <f>'Average whole mass closure'!B20</f>
        <v>0</v>
      </c>
      <c r="C20" s="37">
        <f>AVERAGE((INDEX('Duplicate Ext-free MC values'!C$2:C$61,ROW()*2-2,,1),INDEX('Duplicate Ext-free MC values'!C$2:C$61,ROW()*2-3,,1)))</f>
        <v>0</v>
      </c>
      <c r="D20" s="37">
        <f>AVERAGE((INDEX('Duplicate Ext-free MC values'!D$2:D$61,ROW()*2-2,,1),INDEX('Duplicate Ext-free MC values'!D$2:D$61,ROW()*2-3,,1)))</f>
        <v>0</v>
      </c>
      <c r="E20" s="37">
        <f>AVERAGE((INDEX('Duplicate Ext-free MC values'!E$2:E$61,ROW()*2-2,,1),INDEX('Duplicate Ext-free MC values'!E$2:E$61,ROW()*2-3,,1)))</f>
        <v>0</v>
      </c>
      <c r="F20" s="37">
        <f>AVERAGE((INDEX('Duplicate Ext-free MC values'!F$2:F$61,ROW()*2-2,,1),INDEX('Duplicate Ext-free MC values'!F$2:F$61,ROW()*2-3,,1)))</f>
        <v>0</v>
      </c>
      <c r="G20" s="37">
        <f>AVERAGE((INDEX('Duplicate Ext-free MC values'!G$2:G$61,ROW()*2-2,,1),INDEX('Duplicate Ext-free MC values'!G$2:G$61,ROW()*2-3,,1)))</f>
        <v>0</v>
      </c>
      <c r="H20" s="37">
        <f>AVERAGE((INDEX('Duplicate Ext-free MC values'!H$2:H$61,ROW()*2-2,,1),INDEX('Duplicate Ext-free MC values'!H$2:H$61,ROW()*2-3,,1)))</f>
        <v>0</v>
      </c>
      <c r="I20" s="37">
        <f>AVERAGE((INDEX('Duplicate Ext-free MC values'!I$2:I$61,ROW()*2-2,,1),INDEX('Duplicate Ext-free MC values'!I$2:I$61,ROW()*2-3,,1)))</f>
        <v>0</v>
      </c>
      <c r="J20" s="37">
        <f>AVERAGE((INDEX('Duplicate Ext-free MC values'!J$2:J$61,ROW()*2-2,,1),INDEX('Duplicate Ext-free MC values'!J$2:J$61,ROW()*2-3,,1)))</f>
        <v>0</v>
      </c>
      <c r="K20" s="37">
        <f>AVERAGE((INDEX('Duplicate Ext-free MC values'!K$2:K$61,ROW()*2-2,,1),INDEX('Duplicate Ext-free MC values'!K$2:K$61,ROW()*2-3,,1)))</f>
        <v>0</v>
      </c>
      <c r="L20" s="37">
        <f>AVERAGE((INDEX('Duplicate Ext-free MC values'!L$2:L$61,ROW()*2-2,,1),INDEX('Duplicate Ext-free MC values'!L$2:L$61,ROW()*2-3,,1)))</f>
        <v>0</v>
      </c>
    </row>
    <row r="21" spans="1:12" ht="12">
      <c r="A21" s="1">
        <f>'Average whole mass closure'!A21</f>
        <v>20</v>
      </c>
      <c r="B21" s="1">
        <f>'Average whole mass closure'!B21</f>
        <v>0</v>
      </c>
      <c r="C21" s="37">
        <f>AVERAGE((INDEX('Duplicate Ext-free MC values'!C$2:C$61,ROW()*2-2,,1),INDEX('Duplicate Ext-free MC values'!C$2:C$61,ROW()*2-3,,1)))</f>
        <v>0</v>
      </c>
      <c r="D21" s="37">
        <f>AVERAGE((INDEX('Duplicate Ext-free MC values'!D$2:D$61,ROW()*2-2,,1),INDEX('Duplicate Ext-free MC values'!D$2:D$61,ROW()*2-3,,1)))</f>
        <v>0</v>
      </c>
      <c r="E21" s="37">
        <f>AVERAGE((INDEX('Duplicate Ext-free MC values'!E$2:E$61,ROW()*2-2,,1),INDEX('Duplicate Ext-free MC values'!E$2:E$61,ROW()*2-3,,1)))</f>
        <v>0</v>
      </c>
      <c r="F21" s="37">
        <f>AVERAGE((INDEX('Duplicate Ext-free MC values'!F$2:F$61,ROW()*2-2,,1),INDEX('Duplicate Ext-free MC values'!F$2:F$61,ROW()*2-3,,1)))</f>
        <v>0</v>
      </c>
      <c r="G21" s="37">
        <f>AVERAGE((INDEX('Duplicate Ext-free MC values'!G$2:G$61,ROW()*2-2,,1),INDEX('Duplicate Ext-free MC values'!G$2:G$61,ROW()*2-3,,1)))</f>
        <v>0</v>
      </c>
      <c r="H21" s="37">
        <f>AVERAGE((INDEX('Duplicate Ext-free MC values'!H$2:H$61,ROW()*2-2,,1),INDEX('Duplicate Ext-free MC values'!H$2:H$61,ROW()*2-3,,1)))</f>
        <v>0</v>
      </c>
      <c r="I21" s="37">
        <f>AVERAGE((INDEX('Duplicate Ext-free MC values'!I$2:I$61,ROW()*2-2,,1),INDEX('Duplicate Ext-free MC values'!I$2:I$61,ROW()*2-3,,1)))</f>
        <v>0</v>
      </c>
      <c r="J21" s="37">
        <f>AVERAGE((INDEX('Duplicate Ext-free MC values'!J$2:J$61,ROW()*2-2,,1),INDEX('Duplicate Ext-free MC values'!J$2:J$61,ROW()*2-3,,1)))</f>
        <v>0</v>
      </c>
      <c r="K21" s="37">
        <f>AVERAGE((INDEX('Duplicate Ext-free MC values'!K$2:K$61,ROW()*2-2,,1),INDEX('Duplicate Ext-free MC values'!K$2:K$61,ROW()*2-3,,1)))</f>
        <v>0</v>
      </c>
      <c r="L21" s="37">
        <f>AVERAGE((INDEX('Duplicate Ext-free MC values'!L$2:L$61,ROW()*2-2,,1),INDEX('Duplicate Ext-free MC values'!L$2:L$61,ROW()*2-3,,1)))</f>
        <v>0</v>
      </c>
    </row>
    <row r="22" spans="1:12" ht="12">
      <c r="A22" s="1">
        <f>'Average whole mass closure'!A22</f>
        <v>21</v>
      </c>
      <c r="B22" s="1">
        <f>'Average whole mass closure'!B22</f>
        <v>0</v>
      </c>
      <c r="C22" s="37">
        <f>AVERAGE((INDEX('Duplicate Ext-free MC values'!C$2:C$61,ROW()*2-2,,1),INDEX('Duplicate Ext-free MC values'!C$2:C$61,ROW()*2-3,,1)))</f>
        <v>0</v>
      </c>
      <c r="D22" s="37">
        <f>AVERAGE((INDEX('Duplicate Ext-free MC values'!D$2:D$61,ROW()*2-2,,1),INDEX('Duplicate Ext-free MC values'!D$2:D$61,ROW()*2-3,,1)))</f>
        <v>0</v>
      </c>
      <c r="E22" s="37">
        <f>AVERAGE((INDEX('Duplicate Ext-free MC values'!E$2:E$61,ROW()*2-2,,1),INDEX('Duplicate Ext-free MC values'!E$2:E$61,ROW()*2-3,,1)))</f>
        <v>0</v>
      </c>
      <c r="F22" s="37">
        <f>AVERAGE((INDEX('Duplicate Ext-free MC values'!F$2:F$61,ROW()*2-2,,1),INDEX('Duplicate Ext-free MC values'!F$2:F$61,ROW()*2-3,,1)))</f>
        <v>0</v>
      </c>
      <c r="G22" s="37">
        <f>AVERAGE((INDEX('Duplicate Ext-free MC values'!G$2:G$61,ROW()*2-2,,1),INDEX('Duplicate Ext-free MC values'!G$2:G$61,ROW()*2-3,,1)))</f>
        <v>0</v>
      </c>
      <c r="H22" s="37">
        <f>AVERAGE((INDEX('Duplicate Ext-free MC values'!H$2:H$61,ROW()*2-2,,1),INDEX('Duplicate Ext-free MC values'!H$2:H$61,ROW()*2-3,,1)))</f>
        <v>0</v>
      </c>
      <c r="I22" s="37">
        <f>AVERAGE((INDEX('Duplicate Ext-free MC values'!I$2:I$61,ROW()*2-2,,1),INDEX('Duplicate Ext-free MC values'!I$2:I$61,ROW()*2-3,,1)))</f>
        <v>0</v>
      </c>
      <c r="J22" s="37">
        <f>AVERAGE((INDEX('Duplicate Ext-free MC values'!J$2:J$61,ROW()*2-2,,1),INDEX('Duplicate Ext-free MC values'!J$2:J$61,ROW()*2-3,,1)))</f>
        <v>0</v>
      </c>
      <c r="K22" s="37">
        <f>AVERAGE((INDEX('Duplicate Ext-free MC values'!K$2:K$61,ROW()*2-2,,1),INDEX('Duplicate Ext-free MC values'!K$2:K$61,ROW()*2-3,,1)))</f>
        <v>0</v>
      </c>
      <c r="L22" s="37">
        <f>AVERAGE((INDEX('Duplicate Ext-free MC values'!L$2:L$61,ROW()*2-2,,1),INDEX('Duplicate Ext-free MC values'!L$2:L$61,ROW()*2-3,,1)))</f>
        <v>0</v>
      </c>
    </row>
    <row r="23" spans="1:12" ht="12">
      <c r="A23" s="1">
        <f>'Average whole mass closure'!A23</f>
        <v>22</v>
      </c>
      <c r="B23" s="1">
        <f>'Average whole mass closure'!B23</f>
        <v>0</v>
      </c>
      <c r="C23" s="37">
        <f>AVERAGE((INDEX('Duplicate Ext-free MC values'!C$2:C$61,ROW()*2-2,,1),INDEX('Duplicate Ext-free MC values'!C$2:C$61,ROW()*2-3,,1)))</f>
        <v>0</v>
      </c>
      <c r="D23" s="37">
        <f>AVERAGE((INDEX('Duplicate Ext-free MC values'!D$2:D$61,ROW()*2-2,,1),INDEX('Duplicate Ext-free MC values'!D$2:D$61,ROW()*2-3,,1)))</f>
        <v>0</v>
      </c>
      <c r="E23" s="37">
        <f>AVERAGE((INDEX('Duplicate Ext-free MC values'!E$2:E$61,ROW()*2-2,,1),INDEX('Duplicate Ext-free MC values'!E$2:E$61,ROW()*2-3,,1)))</f>
        <v>0</v>
      </c>
      <c r="F23" s="37">
        <f>AVERAGE((INDEX('Duplicate Ext-free MC values'!F$2:F$61,ROW()*2-2,,1),INDEX('Duplicate Ext-free MC values'!F$2:F$61,ROW()*2-3,,1)))</f>
        <v>0</v>
      </c>
      <c r="G23" s="37">
        <f>AVERAGE((INDEX('Duplicate Ext-free MC values'!G$2:G$61,ROW()*2-2,,1),INDEX('Duplicate Ext-free MC values'!G$2:G$61,ROW()*2-3,,1)))</f>
        <v>0</v>
      </c>
      <c r="H23" s="37">
        <f>AVERAGE((INDEX('Duplicate Ext-free MC values'!H$2:H$61,ROW()*2-2,,1),INDEX('Duplicate Ext-free MC values'!H$2:H$61,ROW()*2-3,,1)))</f>
        <v>0</v>
      </c>
      <c r="I23" s="37">
        <f>AVERAGE((INDEX('Duplicate Ext-free MC values'!I$2:I$61,ROW()*2-2,,1),INDEX('Duplicate Ext-free MC values'!I$2:I$61,ROW()*2-3,,1)))</f>
        <v>0</v>
      </c>
      <c r="J23" s="37">
        <f>AVERAGE((INDEX('Duplicate Ext-free MC values'!J$2:J$61,ROW()*2-2,,1),INDEX('Duplicate Ext-free MC values'!J$2:J$61,ROW()*2-3,,1)))</f>
        <v>0</v>
      </c>
      <c r="K23" s="37">
        <f>AVERAGE((INDEX('Duplicate Ext-free MC values'!K$2:K$61,ROW()*2-2,,1),INDEX('Duplicate Ext-free MC values'!K$2:K$61,ROW()*2-3,,1)))</f>
        <v>0</v>
      </c>
      <c r="L23" s="37">
        <f>AVERAGE((INDEX('Duplicate Ext-free MC values'!L$2:L$61,ROW()*2-2,,1),INDEX('Duplicate Ext-free MC values'!L$2:L$61,ROW()*2-3,,1)))</f>
        <v>0</v>
      </c>
    </row>
    <row r="24" spans="1:12" ht="12">
      <c r="A24" s="1">
        <f>'Average whole mass closure'!A24</f>
        <v>23</v>
      </c>
      <c r="B24" s="1">
        <f>'Average whole mass closure'!B24</f>
        <v>0</v>
      </c>
      <c r="C24" s="37">
        <f>AVERAGE((INDEX('Duplicate Ext-free MC values'!C$2:C$61,ROW()*2-2,,1),INDEX('Duplicate Ext-free MC values'!C$2:C$61,ROW()*2-3,,1)))</f>
        <v>0</v>
      </c>
      <c r="D24" s="37">
        <f>AVERAGE((INDEX('Duplicate Ext-free MC values'!D$2:D$61,ROW()*2-2,,1),INDEX('Duplicate Ext-free MC values'!D$2:D$61,ROW()*2-3,,1)))</f>
        <v>0</v>
      </c>
      <c r="E24" s="37">
        <f>AVERAGE((INDEX('Duplicate Ext-free MC values'!E$2:E$61,ROW()*2-2,,1),INDEX('Duplicate Ext-free MC values'!E$2:E$61,ROW()*2-3,,1)))</f>
        <v>0</v>
      </c>
      <c r="F24" s="37">
        <f>AVERAGE((INDEX('Duplicate Ext-free MC values'!F$2:F$61,ROW()*2-2,,1),INDEX('Duplicate Ext-free MC values'!F$2:F$61,ROW()*2-3,,1)))</f>
        <v>0</v>
      </c>
      <c r="G24" s="37">
        <f>AVERAGE((INDEX('Duplicate Ext-free MC values'!G$2:G$61,ROW()*2-2,,1),INDEX('Duplicate Ext-free MC values'!G$2:G$61,ROW()*2-3,,1)))</f>
        <v>0</v>
      </c>
      <c r="H24" s="37">
        <f>AVERAGE((INDEX('Duplicate Ext-free MC values'!H$2:H$61,ROW()*2-2,,1),INDEX('Duplicate Ext-free MC values'!H$2:H$61,ROW()*2-3,,1)))</f>
        <v>0</v>
      </c>
      <c r="I24" s="37">
        <f>AVERAGE((INDEX('Duplicate Ext-free MC values'!I$2:I$61,ROW()*2-2,,1),INDEX('Duplicate Ext-free MC values'!I$2:I$61,ROW()*2-3,,1)))</f>
        <v>0</v>
      </c>
      <c r="J24" s="37">
        <f>AVERAGE((INDEX('Duplicate Ext-free MC values'!J$2:J$61,ROW()*2-2,,1),INDEX('Duplicate Ext-free MC values'!J$2:J$61,ROW()*2-3,,1)))</f>
        <v>0</v>
      </c>
      <c r="K24" s="37">
        <f>AVERAGE((INDEX('Duplicate Ext-free MC values'!K$2:K$61,ROW()*2-2,,1),INDEX('Duplicate Ext-free MC values'!K$2:K$61,ROW()*2-3,,1)))</f>
        <v>0</v>
      </c>
      <c r="L24" s="37">
        <f>AVERAGE((INDEX('Duplicate Ext-free MC values'!L$2:L$61,ROW()*2-2,,1),INDEX('Duplicate Ext-free MC values'!L$2:L$61,ROW()*2-3,,1)))</f>
        <v>0</v>
      </c>
    </row>
    <row r="25" spans="1:12" ht="12">
      <c r="A25" s="1">
        <f>'Average whole mass closure'!A25</f>
        <v>24</v>
      </c>
      <c r="B25" s="1">
        <f>'Average whole mass closure'!B25</f>
        <v>0</v>
      </c>
      <c r="C25" s="37">
        <f>AVERAGE((INDEX('Duplicate Ext-free MC values'!C$2:C$61,ROW()*2-2,,1),INDEX('Duplicate Ext-free MC values'!C$2:C$61,ROW()*2-3,,1)))</f>
        <v>0</v>
      </c>
      <c r="D25" s="37">
        <f>AVERAGE((INDEX('Duplicate Ext-free MC values'!D$2:D$61,ROW()*2-2,,1),INDEX('Duplicate Ext-free MC values'!D$2:D$61,ROW()*2-3,,1)))</f>
        <v>0</v>
      </c>
      <c r="E25" s="37">
        <f>AVERAGE((INDEX('Duplicate Ext-free MC values'!E$2:E$61,ROW()*2-2,,1),INDEX('Duplicate Ext-free MC values'!E$2:E$61,ROW()*2-3,,1)))</f>
        <v>0</v>
      </c>
      <c r="F25" s="37">
        <f>AVERAGE((INDEX('Duplicate Ext-free MC values'!F$2:F$61,ROW()*2-2,,1),INDEX('Duplicate Ext-free MC values'!F$2:F$61,ROW()*2-3,,1)))</f>
        <v>0</v>
      </c>
      <c r="G25" s="37">
        <f>AVERAGE((INDEX('Duplicate Ext-free MC values'!G$2:G$61,ROW()*2-2,,1),INDEX('Duplicate Ext-free MC values'!G$2:G$61,ROW()*2-3,,1)))</f>
        <v>0</v>
      </c>
      <c r="H25" s="37">
        <f>AVERAGE((INDEX('Duplicate Ext-free MC values'!H$2:H$61,ROW()*2-2,,1),INDEX('Duplicate Ext-free MC values'!H$2:H$61,ROW()*2-3,,1)))</f>
        <v>0</v>
      </c>
      <c r="I25" s="37">
        <f>AVERAGE((INDEX('Duplicate Ext-free MC values'!I$2:I$61,ROW()*2-2,,1),INDEX('Duplicate Ext-free MC values'!I$2:I$61,ROW()*2-3,,1)))</f>
        <v>0</v>
      </c>
      <c r="J25" s="37">
        <f>AVERAGE((INDEX('Duplicate Ext-free MC values'!J$2:J$61,ROW()*2-2,,1),INDEX('Duplicate Ext-free MC values'!J$2:J$61,ROW()*2-3,,1)))</f>
        <v>0</v>
      </c>
      <c r="K25" s="37">
        <f>AVERAGE((INDEX('Duplicate Ext-free MC values'!K$2:K$61,ROW()*2-2,,1),INDEX('Duplicate Ext-free MC values'!K$2:K$61,ROW()*2-3,,1)))</f>
        <v>0</v>
      </c>
      <c r="L25" s="37">
        <f>AVERAGE((INDEX('Duplicate Ext-free MC values'!L$2:L$61,ROW()*2-2,,1),INDEX('Duplicate Ext-free MC values'!L$2:L$61,ROW()*2-3,,1)))</f>
        <v>0</v>
      </c>
    </row>
    <row r="26" spans="1:12" ht="12">
      <c r="A26" s="1">
        <f>'Average whole mass closure'!A26</f>
        <v>25</v>
      </c>
      <c r="B26" s="1">
        <f>'Average whole mass closure'!B26</f>
        <v>0</v>
      </c>
      <c r="C26" s="37">
        <f>AVERAGE((INDEX('Duplicate Ext-free MC values'!C$2:C$61,ROW()*2-2,,1),INDEX('Duplicate Ext-free MC values'!C$2:C$61,ROW()*2-3,,1)))</f>
        <v>0</v>
      </c>
      <c r="D26" s="37">
        <f>AVERAGE((INDEX('Duplicate Ext-free MC values'!D$2:D$61,ROW()*2-2,,1),INDEX('Duplicate Ext-free MC values'!D$2:D$61,ROW()*2-3,,1)))</f>
        <v>0</v>
      </c>
      <c r="E26" s="37">
        <f>AVERAGE((INDEX('Duplicate Ext-free MC values'!E$2:E$61,ROW()*2-2,,1),INDEX('Duplicate Ext-free MC values'!E$2:E$61,ROW()*2-3,,1)))</f>
        <v>0</v>
      </c>
      <c r="F26" s="37">
        <f>AVERAGE((INDEX('Duplicate Ext-free MC values'!F$2:F$61,ROW()*2-2,,1),INDEX('Duplicate Ext-free MC values'!F$2:F$61,ROW()*2-3,,1)))</f>
        <v>0</v>
      </c>
      <c r="G26" s="37">
        <f>AVERAGE((INDEX('Duplicate Ext-free MC values'!G$2:G$61,ROW()*2-2,,1),INDEX('Duplicate Ext-free MC values'!G$2:G$61,ROW()*2-3,,1)))</f>
        <v>0</v>
      </c>
      <c r="H26" s="37">
        <f>AVERAGE((INDEX('Duplicate Ext-free MC values'!H$2:H$61,ROW()*2-2,,1),INDEX('Duplicate Ext-free MC values'!H$2:H$61,ROW()*2-3,,1)))</f>
        <v>0</v>
      </c>
      <c r="I26" s="37">
        <f>AVERAGE((INDEX('Duplicate Ext-free MC values'!I$2:I$61,ROW()*2-2,,1),INDEX('Duplicate Ext-free MC values'!I$2:I$61,ROW()*2-3,,1)))</f>
        <v>0</v>
      </c>
      <c r="J26" s="37">
        <f>AVERAGE((INDEX('Duplicate Ext-free MC values'!J$2:J$61,ROW()*2-2,,1),INDEX('Duplicate Ext-free MC values'!J$2:J$61,ROW()*2-3,,1)))</f>
        <v>0</v>
      </c>
      <c r="K26" s="37">
        <f>AVERAGE((INDEX('Duplicate Ext-free MC values'!K$2:K$61,ROW()*2-2,,1),INDEX('Duplicate Ext-free MC values'!K$2:K$61,ROW()*2-3,,1)))</f>
        <v>0</v>
      </c>
      <c r="L26" s="37">
        <f>AVERAGE((INDEX('Duplicate Ext-free MC values'!L$2:L$61,ROW()*2-2,,1),INDEX('Duplicate Ext-free MC values'!L$2:L$61,ROW()*2-3,,1)))</f>
        <v>0</v>
      </c>
    </row>
    <row r="27" spans="1:12" ht="12">
      <c r="A27" s="1">
        <f>'Average whole mass closure'!A27</f>
        <v>26</v>
      </c>
      <c r="B27" s="1">
        <f>'Average whole mass closure'!B27</f>
        <v>0</v>
      </c>
      <c r="C27" s="37">
        <f>AVERAGE((INDEX('Duplicate Ext-free MC values'!C$2:C$61,ROW()*2-2,,1),INDEX('Duplicate Ext-free MC values'!C$2:C$61,ROW()*2-3,,1)))</f>
        <v>0</v>
      </c>
      <c r="D27" s="37">
        <f>AVERAGE((INDEX('Duplicate Ext-free MC values'!D$2:D$61,ROW()*2-2,,1),INDEX('Duplicate Ext-free MC values'!D$2:D$61,ROW()*2-3,,1)))</f>
        <v>0</v>
      </c>
      <c r="E27" s="37">
        <f>AVERAGE((INDEX('Duplicate Ext-free MC values'!E$2:E$61,ROW()*2-2,,1),INDEX('Duplicate Ext-free MC values'!E$2:E$61,ROW()*2-3,,1)))</f>
        <v>0</v>
      </c>
      <c r="F27" s="37">
        <f>AVERAGE((INDEX('Duplicate Ext-free MC values'!F$2:F$61,ROW()*2-2,,1),INDEX('Duplicate Ext-free MC values'!F$2:F$61,ROW()*2-3,,1)))</f>
        <v>0</v>
      </c>
      <c r="G27" s="37">
        <f>AVERAGE((INDEX('Duplicate Ext-free MC values'!G$2:G$61,ROW()*2-2,,1),INDEX('Duplicate Ext-free MC values'!G$2:G$61,ROW()*2-3,,1)))</f>
        <v>0</v>
      </c>
      <c r="H27" s="37">
        <f>AVERAGE((INDEX('Duplicate Ext-free MC values'!H$2:H$61,ROW()*2-2,,1),INDEX('Duplicate Ext-free MC values'!H$2:H$61,ROW()*2-3,,1)))</f>
        <v>0</v>
      </c>
      <c r="I27" s="37">
        <f>AVERAGE((INDEX('Duplicate Ext-free MC values'!I$2:I$61,ROW()*2-2,,1),INDEX('Duplicate Ext-free MC values'!I$2:I$61,ROW()*2-3,,1)))</f>
        <v>0</v>
      </c>
      <c r="J27" s="37">
        <f>AVERAGE((INDEX('Duplicate Ext-free MC values'!J$2:J$61,ROW()*2-2,,1),INDEX('Duplicate Ext-free MC values'!J$2:J$61,ROW()*2-3,,1)))</f>
        <v>0</v>
      </c>
      <c r="K27" s="37">
        <f>AVERAGE((INDEX('Duplicate Ext-free MC values'!K$2:K$61,ROW()*2-2,,1),INDEX('Duplicate Ext-free MC values'!K$2:K$61,ROW()*2-3,,1)))</f>
        <v>0</v>
      </c>
      <c r="L27" s="37">
        <f>AVERAGE((INDEX('Duplicate Ext-free MC values'!L$2:L$61,ROW()*2-2,,1),INDEX('Duplicate Ext-free MC values'!L$2:L$61,ROW()*2-3,,1)))</f>
        <v>0</v>
      </c>
    </row>
    <row r="28" spans="1:12" ht="12">
      <c r="A28" s="1">
        <f>'Average whole mass closure'!A28</f>
        <v>27</v>
      </c>
      <c r="B28" s="1">
        <f>'Average whole mass closure'!B28</f>
        <v>0</v>
      </c>
      <c r="C28" s="37">
        <f>AVERAGE((INDEX('Duplicate Ext-free MC values'!C$2:C$61,ROW()*2-2,,1),INDEX('Duplicate Ext-free MC values'!C$2:C$61,ROW()*2-3,,1)))</f>
        <v>0</v>
      </c>
      <c r="D28" s="37">
        <f>AVERAGE((INDEX('Duplicate Ext-free MC values'!D$2:D$61,ROW()*2-2,,1),INDEX('Duplicate Ext-free MC values'!D$2:D$61,ROW()*2-3,,1)))</f>
        <v>0</v>
      </c>
      <c r="E28" s="37">
        <f>AVERAGE((INDEX('Duplicate Ext-free MC values'!E$2:E$61,ROW()*2-2,,1),INDEX('Duplicate Ext-free MC values'!E$2:E$61,ROW()*2-3,,1)))</f>
        <v>0</v>
      </c>
      <c r="F28" s="37">
        <f>AVERAGE((INDEX('Duplicate Ext-free MC values'!F$2:F$61,ROW()*2-2,,1),INDEX('Duplicate Ext-free MC values'!F$2:F$61,ROW()*2-3,,1)))</f>
        <v>0</v>
      </c>
      <c r="G28" s="37">
        <f>AVERAGE((INDEX('Duplicate Ext-free MC values'!G$2:G$61,ROW()*2-2,,1),INDEX('Duplicate Ext-free MC values'!G$2:G$61,ROW()*2-3,,1)))</f>
        <v>0</v>
      </c>
      <c r="H28" s="37">
        <f>AVERAGE((INDEX('Duplicate Ext-free MC values'!H$2:H$61,ROW()*2-2,,1),INDEX('Duplicate Ext-free MC values'!H$2:H$61,ROW()*2-3,,1)))</f>
        <v>0</v>
      </c>
      <c r="I28" s="37">
        <f>AVERAGE((INDEX('Duplicate Ext-free MC values'!I$2:I$61,ROW()*2-2,,1),INDEX('Duplicate Ext-free MC values'!I$2:I$61,ROW()*2-3,,1)))</f>
        <v>0</v>
      </c>
      <c r="J28" s="37">
        <f>AVERAGE((INDEX('Duplicate Ext-free MC values'!J$2:J$61,ROW()*2-2,,1),INDEX('Duplicate Ext-free MC values'!J$2:J$61,ROW()*2-3,,1)))</f>
        <v>0</v>
      </c>
      <c r="K28" s="37">
        <f>AVERAGE((INDEX('Duplicate Ext-free MC values'!K$2:K$61,ROW()*2-2,,1),INDEX('Duplicate Ext-free MC values'!K$2:K$61,ROW()*2-3,,1)))</f>
        <v>0</v>
      </c>
      <c r="L28" s="37">
        <f>AVERAGE((INDEX('Duplicate Ext-free MC values'!L$2:L$61,ROW()*2-2,,1),INDEX('Duplicate Ext-free MC values'!L$2:L$61,ROW()*2-3,,1)))</f>
        <v>0</v>
      </c>
    </row>
    <row r="29" spans="1:12" ht="12">
      <c r="A29" s="1">
        <f>'Average whole mass closure'!A29</f>
        <v>28</v>
      </c>
      <c r="B29" s="1">
        <f>'Average whole mass closure'!B29</f>
        <v>0</v>
      </c>
      <c r="C29" s="37">
        <f>AVERAGE((INDEX('Duplicate Ext-free MC values'!C$2:C$61,ROW()*2-2,,1),INDEX('Duplicate Ext-free MC values'!C$2:C$61,ROW()*2-3,,1)))</f>
        <v>0</v>
      </c>
      <c r="D29" s="37">
        <f>AVERAGE((INDEX('Duplicate Ext-free MC values'!D$2:D$61,ROW()*2-2,,1),INDEX('Duplicate Ext-free MC values'!D$2:D$61,ROW()*2-3,,1)))</f>
        <v>0</v>
      </c>
      <c r="E29" s="37">
        <f>AVERAGE((INDEX('Duplicate Ext-free MC values'!E$2:E$61,ROW()*2-2,,1),INDEX('Duplicate Ext-free MC values'!E$2:E$61,ROW()*2-3,,1)))</f>
        <v>0</v>
      </c>
      <c r="F29" s="37">
        <f>AVERAGE((INDEX('Duplicate Ext-free MC values'!F$2:F$61,ROW()*2-2,,1),INDEX('Duplicate Ext-free MC values'!F$2:F$61,ROW()*2-3,,1)))</f>
        <v>0</v>
      </c>
      <c r="G29" s="37">
        <f>AVERAGE((INDEX('Duplicate Ext-free MC values'!G$2:G$61,ROW()*2-2,,1),INDEX('Duplicate Ext-free MC values'!G$2:G$61,ROW()*2-3,,1)))</f>
        <v>0</v>
      </c>
      <c r="H29" s="37">
        <f>AVERAGE((INDEX('Duplicate Ext-free MC values'!H$2:H$61,ROW()*2-2,,1),INDEX('Duplicate Ext-free MC values'!H$2:H$61,ROW()*2-3,,1)))</f>
        <v>0</v>
      </c>
      <c r="I29" s="37">
        <f>AVERAGE((INDEX('Duplicate Ext-free MC values'!I$2:I$61,ROW()*2-2,,1),INDEX('Duplicate Ext-free MC values'!I$2:I$61,ROW()*2-3,,1)))</f>
        <v>0</v>
      </c>
      <c r="J29" s="37">
        <f>AVERAGE((INDEX('Duplicate Ext-free MC values'!J$2:J$61,ROW()*2-2,,1),INDEX('Duplicate Ext-free MC values'!J$2:J$61,ROW()*2-3,,1)))</f>
        <v>0</v>
      </c>
      <c r="K29" s="37">
        <f>AVERAGE((INDEX('Duplicate Ext-free MC values'!K$2:K$61,ROW()*2-2,,1),INDEX('Duplicate Ext-free MC values'!K$2:K$61,ROW()*2-3,,1)))</f>
        <v>0</v>
      </c>
      <c r="L29" s="37">
        <f>AVERAGE((INDEX('Duplicate Ext-free MC values'!L$2:L$61,ROW()*2-2,,1),INDEX('Duplicate Ext-free MC values'!L$2:L$61,ROW()*2-3,,1)))</f>
        <v>0</v>
      </c>
    </row>
    <row r="30" spans="1:12" ht="12">
      <c r="A30" s="1">
        <f>'Average whole mass closure'!A30</f>
        <v>29</v>
      </c>
      <c r="B30" s="1">
        <f>'Average whole mass closure'!B30</f>
        <v>0</v>
      </c>
      <c r="C30" s="37">
        <f>AVERAGE((INDEX('Duplicate Ext-free MC values'!C$2:C$61,ROW()*2-2,,1),INDEX('Duplicate Ext-free MC values'!C$2:C$61,ROW()*2-3,,1)))</f>
        <v>0</v>
      </c>
      <c r="D30" s="37">
        <f>AVERAGE((INDEX('Duplicate Ext-free MC values'!D$2:D$61,ROW()*2-2,,1),INDEX('Duplicate Ext-free MC values'!D$2:D$61,ROW()*2-3,,1)))</f>
        <v>0</v>
      </c>
      <c r="E30" s="37">
        <f>AVERAGE((INDEX('Duplicate Ext-free MC values'!E$2:E$61,ROW()*2-2,,1),INDEX('Duplicate Ext-free MC values'!E$2:E$61,ROW()*2-3,,1)))</f>
        <v>0</v>
      </c>
      <c r="F30" s="37">
        <f>AVERAGE((INDEX('Duplicate Ext-free MC values'!F$2:F$61,ROW()*2-2,,1),INDEX('Duplicate Ext-free MC values'!F$2:F$61,ROW()*2-3,,1)))</f>
        <v>0</v>
      </c>
      <c r="G30" s="37">
        <f>AVERAGE((INDEX('Duplicate Ext-free MC values'!G$2:G$61,ROW()*2-2,,1),INDEX('Duplicate Ext-free MC values'!G$2:G$61,ROW()*2-3,,1)))</f>
        <v>0</v>
      </c>
      <c r="H30" s="37">
        <f>AVERAGE((INDEX('Duplicate Ext-free MC values'!H$2:H$61,ROW()*2-2,,1),INDEX('Duplicate Ext-free MC values'!H$2:H$61,ROW()*2-3,,1)))</f>
        <v>0</v>
      </c>
      <c r="I30" s="37">
        <f>AVERAGE((INDEX('Duplicate Ext-free MC values'!I$2:I$61,ROW()*2-2,,1),INDEX('Duplicate Ext-free MC values'!I$2:I$61,ROW()*2-3,,1)))</f>
        <v>0</v>
      </c>
      <c r="J30" s="37">
        <f>AVERAGE((INDEX('Duplicate Ext-free MC values'!J$2:J$61,ROW()*2-2,,1),INDEX('Duplicate Ext-free MC values'!J$2:J$61,ROW()*2-3,,1)))</f>
        <v>0</v>
      </c>
      <c r="K30" s="37">
        <f>AVERAGE((INDEX('Duplicate Ext-free MC values'!K$2:K$61,ROW()*2-2,,1),INDEX('Duplicate Ext-free MC values'!K$2:K$61,ROW()*2-3,,1)))</f>
        <v>0</v>
      </c>
      <c r="L30" s="37">
        <f>AVERAGE((INDEX('Duplicate Ext-free MC values'!L$2:L$61,ROW()*2-2,,1),INDEX('Duplicate Ext-free MC values'!L$2:L$61,ROW()*2-3,,1)))</f>
        <v>0</v>
      </c>
    </row>
    <row r="31" spans="1:12" ht="12">
      <c r="A31" s="1">
        <f>'Average whole mass closure'!A31</f>
        <v>30</v>
      </c>
      <c r="B31" s="1">
        <f>'Average whole mass closure'!B31</f>
        <v>0</v>
      </c>
      <c r="C31" s="37">
        <f>AVERAGE((INDEX('Duplicate Ext-free MC values'!C$2:C$61,ROW()*2-2,,1),INDEX('Duplicate Ext-free MC values'!C$2:C$61,ROW()*2-3,,1)))</f>
        <v>0</v>
      </c>
      <c r="D31" s="37">
        <f>AVERAGE((INDEX('Duplicate Ext-free MC values'!D$2:D$61,ROW()*2-2,,1),INDEX('Duplicate Ext-free MC values'!D$2:D$61,ROW()*2-3,,1)))</f>
        <v>0</v>
      </c>
      <c r="E31" s="37">
        <f>AVERAGE((INDEX('Duplicate Ext-free MC values'!E$2:E$61,ROW()*2-2,,1),INDEX('Duplicate Ext-free MC values'!E$2:E$61,ROW()*2-3,,1)))</f>
        <v>0</v>
      </c>
      <c r="F31" s="37">
        <f>AVERAGE((INDEX('Duplicate Ext-free MC values'!F$2:F$61,ROW()*2-2,,1),INDEX('Duplicate Ext-free MC values'!F$2:F$61,ROW()*2-3,,1)))</f>
        <v>0</v>
      </c>
      <c r="G31" s="37">
        <f>AVERAGE((INDEX('Duplicate Ext-free MC values'!G$2:G$61,ROW()*2-2,,1),INDEX('Duplicate Ext-free MC values'!G$2:G$61,ROW()*2-3,,1)))</f>
        <v>0</v>
      </c>
      <c r="H31" s="37">
        <f>AVERAGE((INDEX('Duplicate Ext-free MC values'!H$2:H$61,ROW()*2-2,,1),INDEX('Duplicate Ext-free MC values'!H$2:H$61,ROW()*2-3,,1)))</f>
        <v>0</v>
      </c>
      <c r="I31" s="37">
        <f>AVERAGE((INDEX('Duplicate Ext-free MC values'!I$2:I$61,ROW()*2-2,,1),INDEX('Duplicate Ext-free MC values'!I$2:I$61,ROW()*2-3,,1)))</f>
        <v>0</v>
      </c>
      <c r="J31" s="37">
        <f>AVERAGE((INDEX('Duplicate Ext-free MC values'!J$2:J$61,ROW()*2-2,,1),INDEX('Duplicate Ext-free MC values'!J$2:J$61,ROW()*2-3,,1)))</f>
        <v>0</v>
      </c>
      <c r="K31" s="37">
        <f>AVERAGE((INDEX('Duplicate Ext-free MC values'!K$2:K$61,ROW()*2-2,,1),INDEX('Duplicate Ext-free MC values'!K$2:K$61,ROW()*2-3,,1)))</f>
        <v>0</v>
      </c>
      <c r="L31" s="37">
        <f>AVERAGE((INDEX('Duplicate Ext-free MC values'!L$2:L$61,ROW()*2-2,,1),INDEX('Duplicate Ext-free MC values'!L$2:L$61,ROW()*2-3,,1)))</f>
        <v>0</v>
      </c>
    </row>
    <row r="32" ht="12">
      <c r="A32" s="1"/>
    </row>
    <row r="33" ht="12">
      <c r="A33" s="1"/>
    </row>
    <row r="34" ht="12">
      <c r="A34" s="1"/>
    </row>
  </sheetData>
  <sheetProtection sheet="1" objects="1" scenarios="1"/>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P32"/>
  <sheetViews>
    <sheetView zoomScalePageLayoutView="0" workbookViewId="0" topLeftCell="A1">
      <selection activeCell="N2" sqref="N2"/>
    </sheetView>
  </sheetViews>
  <sheetFormatPr defaultColWidth="11.375" defaultRowHeight="12"/>
  <cols>
    <col min="1" max="1" width="11.375" style="0" customWidth="1"/>
    <col min="2" max="2" width="15.375" style="0" bestFit="1" customWidth="1"/>
    <col min="3" max="13" width="7.00390625" style="0" customWidth="1"/>
  </cols>
  <sheetData>
    <row r="1" spans="1:16" s="24" customFormat="1" ht="78.75" customHeight="1">
      <c r="A1" s="18" t="s">
        <v>101</v>
      </c>
      <c r="B1" s="36" t="s">
        <v>95</v>
      </c>
      <c r="C1" s="18" t="str">
        <f>'Ext free mass closure'!C1</f>
        <v>% Ash</v>
      </c>
      <c r="D1" s="18" t="str">
        <f>'Ext free mass closure'!D1</f>
        <v>% Extractives</v>
      </c>
      <c r="E1" s="18" t="str">
        <f>'Ext free mass closure'!E1</f>
        <v>% Lignin</v>
      </c>
      <c r="F1" s="18" t="str">
        <f>'Ext free mass closure'!F1</f>
        <v>% Glucan</v>
      </c>
      <c r="G1" s="18" t="str">
        <f>'Ext free mass closure'!G1</f>
        <v>% Xylan</v>
      </c>
      <c r="H1" s="18" t="str">
        <f>'Ext free mass closure'!H1</f>
        <v>% Galactan</v>
      </c>
      <c r="I1" s="18" t="str">
        <f>'Ext free mass closure'!I1</f>
        <v>% Arabinan</v>
      </c>
      <c r="J1" s="18" t="str">
        <f>'Ext free mass closure'!J1</f>
        <v>% Mannan</v>
      </c>
      <c r="K1" s="18" t="str">
        <f>'Ext free mass closure'!K1</f>
        <v>% Uronic acid</v>
      </c>
      <c r="L1" s="18" t="str">
        <f>'Ext free mass closure'!L1</f>
        <v>% Acetate</v>
      </c>
      <c r="M1" s="18" t="s">
        <v>139</v>
      </c>
      <c r="N1" s="18"/>
      <c r="O1" s="18"/>
      <c r="P1" s="18"/>
    </row>
    <row r="2" spans="1:16" ht="12">
      <c r="A2" s="1">
        <f>'TRB Record'!A2</f>
        <v>1</v>
      </c>
      <c r="B2" s="1">
        <f>'TRB Record'!C2</f>
        <v>0</v>
      </c>
      <c r="C2" s="37">
        <f>'Ext free mass closure'!C2</f>
        <v>0</v>
      </c>
      <c r="D2" s="37">
        <f>'Ext free mass closure'!D2</f>
        <v>0</v>
      </c>
      <c r="E2" s="37">
        <f>((100-$D2)*'Ext free mass closure'!E2)/100</f>
        <v>0</v>
      </c>
      <c r="F2" s="37">
        <f>((100-$D2)*'Ext free mass closure'!F2)/100</f>
        <v>0</v>
      </c>
      <c r="G2" s="37">
        <f>((100-$D2)*'Ext free mass closure'!G2)/100</f>
        <v>0</v>
      </c>
      <c r="H2" s="37">
        <f>((100-$D2)*'Ext free mass closure'!H2)/100</f>
        <v>0</v>
      </c>
      <c r="I2" s="37">
        <f>((100-$D2)*'Ext free mass closure'!I2)/100</f>
        <v>0</v>
      </c>
      <c r="J2" s="37">
        <f>((100-$D2)*'Ext free mass closure'!J2)/100</f>
        <v>0</v>
      </c>
      <c r="K2" s="37">
        <f>((100-$D2)*'Ext free mass closure'!K2)/100</f>
        <v>0</v>
      </c>
      <c r="L2" s="37">
        <f>((100-$D2)*'Ext free mass closure'!L2)/100</f>
        <v>0</v>
      </c>
      <c r="M2" s="37">
        <f>SUM(C2:L2)</f>
        <v>0</v>
      </c>
      <c r="N2" s="16"/>
      <c r="O2" s="16"/>
      <c r="P2" s="16"/>
    </row>
    <row r="3" spans="1:16" ht="12">
      <c r="A3" s="1">
        <f>'TRB Record'!A4</f>
        <v>2</v>
      </c>
      <c r="B3" s="1">
        <f>'TRB Record'!C4</f>
        <v>0</v>
      </c>
      <c r="C3" s="37">
        <f>'Ext free mass closure'!C3</f>
        <v>0</v>
      </c>
      <c r="D3" s="37">
        <f>'Ext free mass closure'!D3</f>
        <v>0</v>
      </c>
      <c r="E3" s="37">
        <f>((100-$D3)*'Ext free mass closure'!E3)/100</f>
        <v>0</v>
      </c>
      <c r="F3" s="37">
        <f>((100-$D3)*'Ext free mass closure'!F3)/100</f>
        <v>0</v>
      </c>
      <c r="G3" s="37">
        <f>((100-$D3)*'Ext free mass closure'!G3)/100</f>
        <v>0</v>
      </c>
      <c r="H3" s="37">
        <f>((100-$D3)*'Ext free mass closure'!H3)/100</f>
        <v>0</v>
      </c>
      <c r="I3" s="37">
        <f>((100-$D3)*'Ext free mass closure'!I3)/100</f>
        <v>0</v>
      </c>
      <c r="J3" s="37">
        <f>((100-$D3)*'Ext free mass closure'!J3)/100</f>
        <v>0</v>
      </c>
      <c r="K3" s="37">
        <f>((100-$D3)*'Ext free mass closure'!K3)/100</f>
        <v>0</v>
      </c>
      <c r="L3" s="37">
        <f>((100-$D3)*'Ext free mass closure'!L3)/100</f>
        <v>0</v>
      </c>
      <c r="M3" s="37">
        <f aca="true" t="shared" si="0" ref="M3:M31">SUM(C3:L3)</f>
        <v>0</v>
      </c>
      <c r="N3" s="16"/>
      <c r="O3" s="16"/>
      <c r="P3" s="16"/>
    </row>
    <row r="4" spans="1:16" ht="12">
      <c r="A4" s="1">
        <f>'TRB Record'!A6</f>
        <v>3</v>
      </c>
      <c r="B4" s="1">
        <f>'TRB Record'!C6</f>
        <v>0</v>
      </c>
      <c r="C4" s="37">
        <f>'Ext free mass closure'!C4</f>
        <v>0</v>
      </c>
      <c r="D4" s="37">
        <f>'Ext free mass closure'!D4</f>
        <v>0</v>
      </c>
      <c r="E4" s="37">
        <f>((100-$D4)*'Ext free mass closure'!E4)/100</f>
        <v>0</v>
      </c>
      <c r="F4" s="37">
        <f>((100-$D4)*'Ext free mass closure'!F4)/100</f>
        <v>0</v>
      </c>
      <c r="G4" s="37">
        <f>((100-$D4)*'Ext free mass closure'!G4)/100</f>
        <v>0</v>
      </c>
      <c r="H4" s="37">
        <f>((100-$D4)*'Ext free mass closure'!H4)/100</f>
        <v>0</v>
      </c>
      <c r="I4" s="37">
        <f>((100-$D4)*'Ext free mass closure'!I4)/100</f>
        <v>0</v>
      </c>
      <c r="J4" s="37">
        <f>((100-$D4)*'Ext free mass closure'!J4)/100</f>
        <v>0</v>
      </c>
      <c r="K4" s="37">
        <f>((100-$D4)*'Ext free mass closure'!K4)/100</f>
        <v>0</v>
      </c>
      <c r="L4" s="37">
        <f>((100-$D4)*'Ext free mass closure'!L4)/100</f>
        <v>0</v>
      </c>
      <c r="M4" s="37">
        <f t="shared" si="0"/>
        <v>0</v>
      </c>
      <c r="N4" s="16"/>
      <c r="O4" s="16"/>
      <c r="P4" s="16"/>
    </row>
    <row r="5" spans="1:16" ht="12">
      <c r="A5" s="1">
        <f>'TRB Record'!A8</f>
        <v>4</v>
      </c>
      <c r="B5" s="1">
        <f>'TRB Record'!C8</f>
        <v>0</v>
      </c>
      <c r="C5" s="37">
        <f>'Ext free mass closure'!C5</f>
        <v>0</v>
      </c>
      <c r="D5" s="37">
        <f>'Ext free mass closure'!D5</f>
        <v>0</v>
      </c>
      <c r="E5" s="37">
        <f>((100-$D5)*'Ext free mass closure'!E5)/100</f>
        <v>0</v>
      </c>
      <c r="F5" s="37">
        <f>((100-$D5)*'Ext free mass closure'!F5)/100</f>
        <v>0</v>
      </c>
      <c r="G5" s="37">
        <f>((100-$D5)*'Ext free mass closure'!G5)/100</f>
        <v>0</v>
      </c>
      <c r="H5" s="37">
        <f>((100-$D5)*'Ext free mass closure'!H5)/100</f>
        <v>0</v>
      </c>
      <c r="I5" s="37">
        <f>((100-$D5)*'Ext free mass closure'!I5)/100</f>
        <v>0</v>
      </c>
      <c r="J5" s="37">
        <f>((100-$D5)*'Ext free mass closure'!J5)/100</f>
        <v>0</v>
      </c>
      <c r="K5" s="37">
        <f>((100-$D5)*'Ext free mass closure'!K5)/100</f>
        <v>0</v>
      </c>
      <c r="L5" s="37">
        <f>((100-$D5)*'Ext free mass closure'!L5)/100</f>
        <v>0</v>
      </c>
      <c r="M5" s="37">
        <f t="shared" si="0"/>
        <v>0</v>
      </c>
      <c r="N5" s="16"/>
      <c r="O5" s="16"/>
      <c r="P5" s="16"/>
    </row>
    <row r="6" spans="1:16" ht="12">
      <c r="A6" s="1">
        <f>'TRB Record'!A10</f>
        <v>5</v>
      </c>
      <c r="B6" s="1">
        <f>'TRB Record'!C10</f>
        <v>0</v>
      </c>
      <c r="C6" s="37">
        <f>'Ext free mass closure'!C6</f>
        <v>0</v>
      </c>
      <c r="D6" s="37">
        <f>'Ext free mass closure'!D6</f>
        <v>0</v>
      </c>
      <c r="E6" s="37">
        <f>((100-$D6)*'Ext free mass closure'!E6)/100</f>
        <v>0</v>
      </c>
      <c r="F6" s="37">
        <f>((100-$D6)*'Ext free mass closure'!F6)/100</f>
        <v>0</v>
      </c>
      <c r="G6" s="37">
        <f>((100-$D6)*'Ext free mass closure'!G6)/100</f>
        <v>0</v>
      </c>
      <c r="H6" s="37">
        <f>((100-$D6)*'Ext free mass closure'!H6)/100</f>
        <v>0</v>
      </c>
      <c r="I6" s="37">
        <f>((100-$D6)*'Ext free mass closure'!I6)/100</f>
        <v>0</v>
      </c>
      <c r="J6" s="37">
        <f>((100-$D6)*'Ext free mass closure'!J6)/100</f>
        <v>0</v>
      </c>
      <c r="K6" s="37">
        <f>((100-$D6)*'Ext free mass closure'!K6)/100</f>
        <v>0</v>
      </c>
      <c r="L6" s="37">
        <f>((100-$D6)*'Ext free mass closure'!L6)/100</f>
        <v>0</v>
      </c>
      <c r="M6" s="37">
        <f t="shared" si="0"/>
        <v>0</v>
      </c>
      <c r="N6" s="16"/>
      <c r="O6" s="16"/>
      <c r="P6" s="16"/>
    </row>
    <row r="7" spans="1:16" ht="12">
      <c r="A7" s="1">
        <f>'TRB Record'!A12</f>
        <v>6</v>
      </c>
      <c r="B7" s="1">
        <f>'TRB Record'!C12</f>
        <v>0</v>
      </c>
      <c r="C7" s="37">
        <f>'Ext free mass closure'!C7</f>
        <v>0</v>
      </c>
      <c r="D7" s="37">
        <f>'Ext free mass closure'!D7</f>
        <v>0</v>
      </c>
      <c r="E7" s="37">
        <f>((100-$D7)*'Ext free mass closure'!E7)/100</f>
        <v>0</v>
      </c>
      <c r="F7" s="37">
        <f>((100-$D7)*'Ext free mass closure'!F7)/100</f>
        <v>0</v>
      </c>
      <c r="G7" s="37">
        <f>((100-$D7)*'Ext free mass closure'!G7)/100</f>
        <v>0</v>
      </c>
      <c r="H7" s="37">
        <f>((100-$D7)*'Ext free mass closure'!H7)/100</f>
        <v>0</v>
      </c>
      <c r="I7" s="37">
        <f>((100-$D7)*'Ext free mass closure'!I7)/100</f>
        <v>0</v>
      </c>
      <c r="J7" s="37">
        <f>((100-$D7)*'Ext free mass closure'!J7)/100</f>
        <v>0</v>
      </c>
      <c r="K7" s="37">
        <f>((100-$D7)*'Ext free mass closure'!K7)/100</f>
        <v>0</v>
      </c>
      <c r="L7" s="37">
        <f>((100-$D7)*'Ext free mass closure'!L7)/100</f>
        <v>0</v>
      </c>
      <c r="M7" s="37">
        <f t="shared" si="0"/>
        <v>0</v>
      </c>
      <c r="N7" s="16"/>
      <c r="O7" s="16"/>
      <c r="P7" s="16"/>
    </row>
    <row r="8" spans="1:16" ht="12">
      <c r="A8" s="1">
        <f>'TRB Record'!A14</f>
        <v>7</v>
      </c>
      <c r="B8" s="1">
        <f>'TRB Record'!C14</f>
        <v>0</v>
      </c>
      <c r="C8" s="37">
        <f>'Ext free mass closure'!C8</f>
        <v>0</v>
      </c>
      <c r="D8" s="37">
        <f>'Ext free mass closure'!D8</f>
        <v>0</v>
      </c>
      <c r="E8" s="37">
        <f>((100-$D8)*'Ext free mass closure'!E8)/100</f>
        <v>0</v>
      </c>
      <c r="F8" s="37">
        <f>((100-$D8)*'Ext free mass closure'!F8)/100</f>
        <v>0</v>
      </c>
      <c r="G8" s="37">
        <f>((100-$D8)*'Ext free mass closure'!G8)/100</f>
        <v>0</v>
      </c>
      <c r="H8" s="37">
        <f>((100-$D8)*'Ext free mass closure'!H8)/100</f>
        <v>0</v>
      </c>
      <c r="I8" s="37">
        <f>((100-$D8)*'Ext free mass closure'!I8)/100</f>
        <v>0</v>
      </c>
      <c r="J8" s="37">
        <f>((100-$D8)*'Ext free mass closure'!J8)/100</f>
        <v>0</v>
      </c>
      <c r="K8" s="37">
        <f>((100-$D8)*'Ext free mass closure'!K8)/100</f>
        <v>0</v>
      </c>
      <c r="L8" s="37">
        <f>((100-$D8)*'Ext free mass closure'!L8)/100</f>
        <v>0</v>
      </c>
      <c r="M8" s="37">
        <f t="shared" si="0"/>
        <v>0</v>
      </c>
      <c r="N8" s="16"/>
      <c r="O8" s="16"/>
      <c r="P8" s="16"/>
    </row>
    <row r="9" spans="1:16" ht="12">
      <c r="A9" s="1">
        <f>'TRB Record'!A16</f>
        <v>8</v>
      </c>
      <c r="B9" s="1">
        <f>'TRB Record'!C16</f>
        <v>0</v>
      </c>
      <c r="C9" s="37">
        <f>'Ext free mass closure'!C9</f>
        <v>0</v>
      </c>
      <c r="D9" s="37">
        <f>'Ext free mass closure'!D9</f>
        <v>0</v>
      </c>
      <c r="E9" s="37">
        <f>((100-$D9)*'Ext free mass closure'!E9)/100</f>
        <v>0</v>
      </c>
      <c r="F9" s="37">
        <f>((100-$D9)*'Ext free mass closure'!F9)/100</f>
        <v>0</v>
      </c>
      <c r="G9" s="37">
        <f>((100-$D9)*'Ext free mass closure'!G9)/100</f>
        <v>0</v>
      </c>
      <c r="H9" s="37">
        <f>((100-$D9)*'Ext free mass closure'!H9)/100</f>
        <v>0</v>
      </c>
      <c r="I9" s="37">
        <f>((100-$D9)*'Ext free mass closure'!I9)/100</f>
        <v>0</v>
      </c>
      <c r="J9" s="37">
        <f>((100-$D9)*'Ext free mass closure'!J9)/100</f>
        <v>0</v>
      </c>
      <c r="K9" s="37">
        <f>((100-$D9)*'Ext free mass closure'!K9)/100</f>
        <v>0</v>
      </c>
      <c r="L9" s="37">
        <f>((100-$D9)*'Ext free mass closure'!L9)/100</f>
        <v>0</v>
      </c>
      <c r="M9" s="37">
        <f t="shared" si="0"/>
        <v>0</v>
      </c>
      <c r="N9" s="16"/>
      <c r="O9" s="16"/>
      <c r="P9" s="16"/>
    </row>
    <row r="10" spans="1:16" ht="12">
      <c r="A10" s="1">
        <f>'TRB Record'!A18</f>
        <v>9</v>
      </c>
      <c r="B10" s="1">
        <f>'TRB Record'!C18</f>
        <v>0</v>
      </c>
      <c r="C10" s="37">
        <f>'Ext free mass closure'!C10</f>
        <v>0</v>
      </c>
      <c r="D10" s="37">
        <f>'Ext free mass closure'!D10</f>
        <v>0</v>
      </c>
      <c r="E10" s="37">
        <f>((100-$D10)*'Ext free mass closure'!E10)/100</f>
        <v>0</v>
      </c>
      <c r="F10" s="37">
        <f>((100-$D10)*'Ext free mass closure'!F10)/100</f>
        <v>0</v>
      </c>
      <c r="G10" s="37">
        <f>((100-$D10)*'Ext free mass closure'!G10)/100</f>
        <v>0</v>
      </c>
      <c r="H10" s="37">
        <f>((100-$D10)*'Ext free mass closure'!H10)/100</f>
        <v>0</v>
      </c>
      <c r="I10" s="37">
        <f>((100-$D10)*'Ext free mass closure'!I10)/100</f>
        <v>0</v>
      </c>
      <c r="J10" s="37">
        <f>((100-$D10)*'Ext free mass closure'!J10)/100</f>
        <v>0</v>
      </c>
      <c r="K10" s="37">
        <f>((100-$D10)*'Ext free mass closure'!K10)/100</f>
        <v>0</v>
      </c>
      <c r="L10" s="37">
        <f>((100-$D10)*'Ext free mass closure'!L10)/100</f>
        <v>0</v>
      </c>
      <c r="M10" s="37">
        <f t="shared" si="0"/>
        <v>0</v>
      </c>
      <c r="N10" s="16"/>
      <c r="O10" s="16"/>
      <c r="P10" s="16"/>
    </row>
    <row r="11" spans="1:16" ht="12">
      <c r="A11" s="1">
        <f>'TRB Record'!A20</f>
        <v>10</v>
      </c>
      <c r="B11" s="1">
        <f>'TRB Record'!C20</f>
        <v>0</v>
      </c>
      <c r="C11" s="37">
        <f>'Ext free mass closure'!C11</f>
        <v>0</v>
      </c>
      <c r="D11" s="37">
        <f>'Ext free mass closure'!D11</f>
        <v>0</v>
      </c>
      <c r="E11" s="37">
        <f>((100-$D11)*'Ext free mass closure'!E11)/100</f>
        <v>0</v>
      </c>
      <c r="F11" s="37">
        <f>((100-$D11)*'Ext free mass closure'!F11)/100</f>
        <v>0</v>
      </c>
      <c r="G11" s="37">
        <f>((100-$D11)*'Ext free mass closure'!G11)/100</f>
        <v>0</v>
      </c>
      <c r="H11" s="37">
        <f>((100-$D11)*'Ext free mass closure'!H11)/100</f>
        <v>0</v>
      </c>
      <c r="I11" s="37">
        <f>((100-$D11)*'Ext free mass closure'!I11)/100</f>
        <v>0</v>
      </c>
      <c r="J11" s="37">
        <f>((100-$D11)*'Ext free mass closure'!J11)/100</f>
        <v>0</v>
      </c>
      <c r="K11" s="37">
        <f>((100-$D11)*'Ext free mass closure'!K11)/100</f>
        <v>0</v>
      </c>
      <c r="L11" s="37">
        <f>((100-$D11)*'Ext free mass closure'!L11)/100</f>
        <v>0</v>
      </c>
      <c r="M11" s="37">
        <f t="shared" si="0"/>
        <v>0</v>
      </c>
      <c r="N11" s="16"/>
      <c r="O11" s="16"/>
      <c r="P11" s="16"/>
    </row>
    <row r="12" spans="1:16" ht="12">
      <c r="A12" s="1">
        <f>'TRB Record'!A22</f>
        <v>11</v>
      </c>
      <c r="B12" s="1">
        <f>'TRB Record'!C22</f>
        <v>0</v>
      </c>
      <c r="C12" s="37">
        <f>'Ext free mass closure'!C12</f>
        <v>0</v>
      </c>
      <c r="D12" s="37">
        <f>'Ext free mass closure'!D12</f>
        <v>0</v>
      </c>
      <c r="E12" s="37">
        <f>((100-$D12)*'Ext free mass closure'!E12)/100</f>
        <v>0</v>
      </c>
      <c r="F12" s="37">
        <f>((100-$D12)*'Ext free mass closure'!F12)/100</f>
        <v>0</v>
      </c>
      <c r="G12" s="37">
        <f>((100-$D12)*'Ext free mass closure'!G12)/100</f>
        <v>0</v>
      </c>
      <c r="H12" s="37">
        <f>((100-$D12)*'Ext free mass closure'!H12)/100</f>
        <v>0</v>
      </c>
      <c r="I12" s="37">
        <f>((100-$D12)*'Ext free mass closure'!I12)/100</f>
        <v>0</v>
      </c>
      <c r="J12" s="37">
        <f>((100-$D12)*'Ext free mass closure'!J12)/100</f>
        <v>0</v>
      </c>
      <c r="K12" s="37">
        <f>((100-$D12)*'Ext free mass closure'!K12)/100</f>
        <v>0</v>
      </c>
      <c r="L12" s="37">
        <f>((100-$D12)*'Ext free mass closure'!L12)/100</f>
        <v>0</v>
      </c>
      <c r="M12" s="37">
        <f t="shared" si="0"/>
        <v>0</v>
      </c>
      <c r="N12" s="16"/>
      <c r="O12" s="16"/>
      <c r="P12" s="16"/>
    </row>
    <row r="13" spans="1:16" ht="12">
      <c r="A13" s="1">
        <f>'TRB Record'!A24</f>
        <v>12</v>
      </c>
      <c r="B13" s="1">
        <f>'TRB Record'!C24</f>
        <v>0</v>
      </c>
      <c r="C13" s="37">
        <f>'Ext free mass closure'!C13</f>
        <v>0</v>
      </c>
      <c r="D13" s="37">
        <f>'Ext free mass closure'!D13</f>
        <v>0</v>
      </c>
      <c r="E13" s="37">
        <f>((100-$D13)*'Ext free mass closure'!E13)/100</f>
        <v>0</v>
      </c>
      <c r="F13" s="37">
        <f>((100-$D13)*'Ext free mass closure'!F13)/100</f>
        <v>0</v>
      </c>
      <c r="G13" s="37">
        <f>((100-$D13)*'Ext free mass closure'!G13)/100</f>
        <v>0</v>
      </c>
      <c r="H13" s="37">
        <f>((100-$D13)*'Ext free mass closure'!H13)/100</f>
        <v>0</v>
      </c>
      <c r="I13" s="37">
        <f>((100-$D13)*'Ext free mass closure'!I13)/100</f>
        <v>0</v>
      </c>
      <c r="J13" s="37">
        <f>((100-$D13)*'Ext free mass closure'!J13)/100</f>
        <v>0</v>
      </c>
      <c r="K13" s="37">
        <f>((100-$D13)*'Ext free mass closure'!K13)/100</f>
        <v>0</v>
      </c>
      <c r="L13" s="37">
        <f>((100-$D13)*'Ext free mass closure'!L13)/100</f>
        <v>0</v>
      </c>
      <c r="M13" s="37">
        <f t="shared" si="0"/>
        <v>0</v>
      </c>
      <c r="N13" s="16"/>
      <c r="O13" s="16"/>
      <c r="P13" s="16"/>
    </row>
    <row r="14" spans="1:16" ht="12">
      <c r="A14" s="1">
        <f>'TRB Record'!A26</f>
        <v>13</v>
      </c>
      <c r="B14" s="1">
        <f>'TRB Record'!C26</f>
        <v>0</v>
      </c>
      <c r="C14" s="37">
        <f>'Ext free mass closure'!C14</f>
        <v>0</v>
      </c>
      <c r="D14" s="37">
        <f>'Ext free mass closure'!D14</f>
        <v>0</v>
      </c>
      <c r="E14" s="37">
        <f>((100-$D14)*'Ext free mass closure'!E14)/100</f>
        <v>0</v>
      </c>
      <c r="F14" s="37">
        <f>((100-$D14)*'Ext free mass closure'!F14)/100</f>
        <v>0</v>
      </c>
      <c r="G14" s="37">
        <f>((100-$D14)*'Ext free mass closure'!G14)/100</f>
        <v>0</v>
      </c>
      <c r="H14" s="37">
        <f>((100-$D14)*'Ext free mass closure'!H14)/100</f>
        <v>0</v>
      </c>
      <c r="I14" s="37">
        <f>((100-$D14)*'Ext free mass closure'!I14)/100</f>
        <v>0</v>
      </c>
      <c r="J14" s="37">
        <f>((100-$D14)*'Ext free mass closure'!J14)/100</f>
        <v>0</v>
      </c>
      <c r="K14" s="37">
        <f>((100-$D14)*'Ext free mass closure'!K14)/100</f>
        <v>0</v>
      </c>
      <c r="L14" s="37">
        <f>((100-$D14)*'Ext free mass closure'!L14)/100</f>
        <v>0</v>
      </c>
      <c r="M14" s="37">
        <f t="shared" si="0"/>
        <v>0</v>
      </c>
      <c r="N14" s="16"/>
      <c r="O14" s="16"/>
      <c r="P14" s="16"/>
    </row>
    <row r="15" spans="1:16" ht="12">
      <c r="A15" s="1">
        <f>'TRB Record'!A28</f>
        <v>14</v>
      </c>
      <c r="B15" s="1">
        <f>'TRB Record'!C28</f>
        <v>0</v>
      </c>
      <c r="C15" s="37">
        <f>'Ext free mass closure'!C15</f>
        <v>0</v>
      </c>
      <c r="D15" s="37">
        <f>'Ext free mass closure'!D15</f>
        <v>0</v>
      </c>
      <c r="E15" s="37">
        <f>((100-$D15)*'Ext free mass closure'!E15)/100</f>
        <v>0</v>
      </c>
      <c r="F15" s="37">
        <f>((100-$D15)*'Ext free mass closure'!F15)/100</f>
        <v>0</v>
      </c>
      <c r="G15" s="37">
        <f>((100-$D15)*'Ext free mass closure'!G15)/100</f>
        <v>0</v>
      </c>
      <c r="H15" s="37">
        <f>((100-$D15)*'Ext free mass closure'!H15)/100</f>
        <v>0</v>
      </c>
      <c r="I15" s="37">
        <f>((100-$D15)*'Ext free mass closure'!I15)/100</f>
        <v>0</v>
      </c>
      <c r="J15" s="37">
        <f>((100-$D15)*'Ext free mass closure'!J15)/100</f>
        <v>0</v>
      </c>
      <c r="K15" s="37">
        <f>((100-$D15)*'Ext free mass closure'!K15)/100</f>
        <v>0</v>
      </c>
      <c r="L15" s="37">
        <f>((100-$D15)*'Ext free mass closure'!L15)/100</f>
        <v>0</v>
      </c>
      <c r="M15" s="37">
        <f t="shared" si="0"/>
        <v>0</v>
      </c>
      <c r="N15" s="16"/>
      <c r="O15" s="16"/>
      <c r="P15" s="16"/>
    </row>
    <row r="16" spans="1:16" ht="12">
      <c r="A16" s="1">
        <f>'TRB Record'!A30</f>
        <v>15</v>
      </c>
      <c r="B16" s="1">
        <f>'TRB Record'!C30</f>
        <v>0</v>
      </c>
      <c r="C16" s="37">
        <f>'Ext free mass closure'!C16</f>
        <v>0</v>
      </c>
      <c r="D16" s="37">
        <f>'Ext free mass closure'!D16</f>
        <v>0</v>
      </c>
      <c r="E16" s="37">
        <f>((100-$D16)*'Ext free mass closure'!E16)/100</f>
        <v>0</v>
      </c>
      <c r="F16" s="37">
        <f>((100-$D16)*'Ext free mass closure'!F16)/100</f>
        <v>0</v>
      </c>
      <c r="G16" s="37">
        <f>((100-$D16)*'Ext free mass closure'!G16)/100</f>
        <v>0</v>
      </c>
      <c r="H16" s="37">
        <f>((100-$D16)*'Ext free mass closure'!H16)/100</f>
        <v>0</v>
      </c>
      <c r="I16" s="37">
        <f>((100-$D16)*'Ext free mass closure'!I16)/100</f>
        <v>0</v>
      </c>
      <c r="J16" s="37">
        <f>((100-$D16)*'Ext free mass closure'!J16)/100</f>
        <v>0</v>
      </c>
      <c r="K16" s="37">
        <f>((100-$D16)*'Ext free mass closure'!K16)/100</f>
        <v>0</v>
      </c>
      <c r="L16" s="37">
        <f>((100-$D16)*'Ext free mass closure'!L16)/100</f>
        <v>0</v>
      </c>
      <c r="M16" s="37">
        <f t="shared" si="0"/>
        <v>0</v>
      </c>
      <c r="N16" s="16"/>
      <c r="O16" s="16"/>
      <c r="P16" s="16"/>
    </row>
    <row r="17" spans="1:16" ht="12">
      <c r="A17" s="1">
        <f>'TRB Record'!A32</f>
        <v>16</v>
      </c>
      <c r="B17" s="1">
        <f>'TRB Record'!C32</f>
        <v>0</v>
      </c>
      <c r="C17" s="37">
        <f>'Ext free mass closure'!C17</f>
        <v>0</v>
      </c>
      <c r="D17" s="37">
        <f>'Ext free mass closure'!D17</f>
        <v>0</v>
      </c>
      <c r="E17" s="37">
        <f>((100-$D17)*'Ext free mass closure'!E17)/100</f>
        <v>0</v>
      </c>
      <c r="F17" s="37">
        <f>((100-$D17)*'Ext free mass closure'!F17)/100</f>
        <v>0</v>
      </c>
      <c r="G17" s="37">
        <f>((100-$D17)*'Ext free mass closure'!G17)/100</f>
        <v>0</v>
      </c>
      <c r="H17" s="37">
        <f>((100-$D17)*'Ext free mass closure'!H17)/100</f>
        <v>0</v>
      </c>
      <c r="I17" s="37">
        <f>((100-$D17)*'Ext free mass closure'!I17)/100</f>
        <v>0</v>
      </c>
      <c r="J17" s="37">
        <f>((100-$D17)*'Ext free mass closure'!J17)/100</f>
        <v>0</v>
      </c>
      <c r="K17" s="37">
        <f>((100-$D17)*'Ext free mass closure'!K17)/100</f>
        <v>0</v>
      </c>
      <c r="L17" s="37">
        <f>((100-$D17)*'Ext free mass closure'!L17)/100</f>
        <v>0</v>
      </c>
      <c r="M17" s="37">
        <f t="shared" si="0"/>
        <v>0</v>
      </c>
      <c r="N17" s="16"/>
      <c r="O17" s="16"/>
      <c r="P17" s="16"/>
    </row>
    <row r="18" spans="1:16" ht="12">
      <c r="A18" s="1">
        <f>'TRB Record'!A34</f>
        <v>17</v>
      </c>
      <c r="B18" s="1">
        <f>'TRB Record'!C34</f>
        <v>0</v>
      </c>
      <c r="C18" s="37">
        <f>'Ext free mass closure'!C18</f>
        <v>0</v>
      </c>
      <c r="D18" s="37">
        <f>'Ext free mass closure'!D18</f>
        <v>0</v>
      </c>
      <c r="E18" s="37">
        <f>((100-$D18)*'Ext free mass closure'!E18)/100</f>
        <v>0</v>
      </c>
      <c r="F18" s="37">
        <f>((100-$D18)*'Ext free mass closure'!F18)/100</f>
        <v>0</v>
      </c>
      <c r="G18" s="37">
        <f>((100-$D18)*'Ext free mass closure'!G18)/100</f>
        <v>0</v>
      </c>
      <c r="H18" s="37">
        <f>((100-$D18)*'Ext free mass closure'!H18)/100</f>
        <v>0</v>
      </c>
      <c r="I18" s="37">
        <f>((100-$D18)*'Ext free mass closure'!I18)/100</f>
        <v>0</v>
      </c>
      <c r="J18" s="37">
        <f>((100-$D18)*'Ext free mass closure'!J18)/100</f>
        <v>0</v>
      </c>
      <c r="K18" s="37">
        <f>((100-$D18)*'Ext free mass closure'!K18)/100</f>
        <v>0</v>
      </c>
      <c r="L18" s="37">
        <f>((100-$D18)*'Ext free mass closure'!L18)/100</f>
        <v>0</v>
      </c>
      <c r="M18" s="37">
        <f t="shared" si="0"/>
        <v>0</v>
      </c>
      <c r="N18" s="16"/>
      <c r="O18" s="16"/>
      <c r="P18" s="16"/>
    </row>
    <row r="19" spans="1:16" ht="12">
      <c r="A19" s="1">
        <f>'TRB Record'!A36</f>
        <v>18</v>
      </c>
      <c r="B19" s="1">
        <f>'TRB Record'!C36</f>
        <v>0</v>
      </c>
      <c r="C19" s="37">
        <f>'Ext free mass closure'!C19</f>
        <v>0</v>
      </c>
      <c r="D19" s="37">
        <f>'Ext free mass closure'!D19</f>
        <v>0</v>
      </c>
      <c r="E19" s="37">
        <f>((100-$D19)*'Ext free mass closure'!E19)/100</f>
        <v>0</v>
      </c>
      <c r="F19" s="37">
        <f>((100-$D19)*'Ext free mass closure'!F19)/100</f>
        <v>0</v>
      </c>
      <c r="G19" s="37">
        <f>((100-$D19)*'Ext free mass closure'!G19)/100</f>
        <v>0</v>
      </c>
      <c r="H19" s="37">
        <f>((100-$D19)*'Ext free mass closure'!H19)/100</f>
        <v>0</v>
      </c>
      <c r="I19" s="37">
        <f>((100-$D19)*'Ext free mass closure'!I19)/100</f>
        <v>0</v>
      </c>
      <c r="J19" s="37">
        <f>((100-$D19)*'Ext free mass closure'!J19)/100</f>
        <v>0</v>
      </c>
      <c r="K19" s="37">
        <f>((100-$D19)*'Ext free mass closure'!K19)/100</f>
        <v>0</v>
      </c>
      <c r="L19" s="37">
        <f>((100-$D19)*'Ext free mass closure'!L19)/100</f>
        <v>0</v>
      </c>
      <c r="M19" s="37">
        <f t="shared" si="0"/>
        <v>0</v>
      </c>
      <c r="N19" s="16"/>
      <c r="O19" s="16"/>
      <c r="P19" s="16"/>
    </row>
    <row r="20" spans="1:16" ht="12">
      <c r="A20" s="1">
        <f>'TRB Record'!A38</f>
        <v>19</v>
      </c>
      <c r="B20" s="1">
        <f>'TRB Record'!C38</f>
        <v>0</v>
      </c>
      <c r="C20" s="37">
        <f>'Ext free mass closure'!C20</f>
        <v>0</v>
      </c>
      <c r="D20" s="37">
        <f>'Ext free mass closure'!D20</f>
        <v>0</v>
      </c>
      <c r="E20" s="37">
        <f>((100-$D20)*'Ext free mass closure'!E20)/100</f>
        <v>0</v>
      </c>
      <c r="F20" s="37">
        <f>((100-$D20)*'Ext free mass closure'!F20)/100</f>
        <v>0</v>
      </c>
      <c r="G20" s="37">
        <f>((100-$D20)*'Ext free mass closure'!G20)/100</f>
        <v>0</v>
      </c>
      <c r="H20" s="37">
        <f>((100-$D20)*'Ext free mass closure'!H20)/100</f>
        <v>0</v>
      </c>
      <c r="I20" s="37">
        <f>((100-$D20)*'Ext free mass closure'!I20)/100</f>
        <v>0</v>
      </c>
      <c r="J20" s="37">
        <f>((100-$D20)*'Ext free mass closure'!J20)/100</f>
        <v>0</v>
      </c>
      <c r="K20" s="37">
        <f>((100-$D20)*'Ext free mass closure'!K20)/100</f>
        <v>0</v>
      </c>
      <c r="L20" s="37">
        <f>((100-$D20)*'Ext free mass closure'!L20)/100</f>
        <v>0</v>
      </c>
      <c r="M20" s="37">
        <f t="shared" si="0"/>
        <v>0</v>
      </c>
      <c r="N20" s="16"/>
      <c r="O20" s="16"/>
      <c r="P20" s="16"/>
    </row>
    <row r="21" spans="1:16" ht="12">
      <c r="A21" s="1">
        <f>'TRB Record'!A40</f>
        <v>20</v>
      </c>
      <c r="B21" s="1">
        <f>'TRB Record'!C40</f>
        <v>0</v>
      </c>
      <c r="C21" s="37">
        <f>'Ext free mass closure'!C21</f>
        <v>0</v>
      </c>
      <c r="D21" s="37">
        <f>'Ext free mass closure'!D21</f>
        <v>0</v>
      </c>
      <c r="E21" s="37">
        <f>((100-$D21)*'Ext free mass closure'!E21)/100</f>
        <v>0</v>
      </c>
      <c r="F21" s="37">
        <f>((100-$D21)*'Ext free mass closure'!F21)/100</f>
        <v>0</v>
      </c>
      <c r="G21" s="37">
        <f>((100-$D21)*'Ext free mass closure'!G21)/100</f>
        <v>0</v>
      </c>
      <c r="H21" s="37">
        <f>((100-$D21)*'Ext free mass closure'!H21)/100</f>
        <v>0</v>
      </c>
      <c r="I21" s="37">
        <f>((100-$D21)*'Ext free mass closure'!I21)/100</f>
        <v>0</v>
      </c>
      <c r="J21" s="37">
        <f>((100-$D21)*'Ext free mass closure'!J21)/100</f>
        <v>0</v>
      </c>
      <c r="K21" s="37">
        <f>((100-$D21)*'Ext free mass closure'!K21)/100</f>
        <v>0</v>
      </c>
      <c r="L21" s="37">
        <f>((100-$D21)*'Ext free mass closure'!L21)/100</f>
        <v>0</v>
      </c>
      <c r="M21" s="37">
        <f t="shared" si="0"/>
        <v>0</v>
      </c>
      <c r="N21" s="16"/>
      <c r="O21" s="16"/>
      <c r="P21" s="16"/>
    </row>
    <row r="22" spans="1:16" ht="12">
      <c r="A22" s="1">
        <f>'TRB Record'!A42</f>
        <v>21</v>
      </c>
      <c r="B22" s="1">
        <f>'TRB Record'!C42</f>
        <v>0</v>
      </c>
      <c r="C22" s="37">
        <f>'Ext free mass closure'!C22</f>
        <v>0</v>
      </c>
      <c r="D22" s="37">
        <f>'Ext free mass closure'!D22</f>
        <v>0</v>
      </c>
      <c r="E22" s="37">
        <f>((100-$D22)*'Ext free mass closure'!E22)/100</f>
        <v>0</v>
      </c>
      <c r="F22" s="37">
        <f>((100-$D22)*'Ext free mass closure'!F22)/100</f>
        <v>0</v>
      </c>
      <c r="G22" s="37">
        <f>((100-$D22)*'Ext free mass closure'!G22)/100</f>
        <v>0</v>
      </c>
      <c r="H22" s="37">
        <f>((100-$D22)*'Ext free mass closure'!H22)/100</f>
        <v>0</v>
      </c>
      <c r="I22" s="37">
        <f>((100-$D22)*'Ext free mass closure'!I22)/100</f>
        <v>0</v>
      </c>
      <c r="J22" s="37">
        <f>((100-$D22)*'Ext free mass closure'!J22)/100</f>
        <v>0</v>
      </c>
      <c r="K22" s="37">
        <f>((100-$D22)*'Ext free mass closure'!K22)/100</f>
        <v>0</v>
      </c>
      <c r="L22" s="37">
        <f>((100-$D22)*'Ext free mass closure'!L22)/100</f>
        <v>0</v>
      </c>
      <c r="M22" s="37">
        <f t="shared" si="0"/>
        <v>0</v>
      </c>
      <c r="N22" s="16"/>
      <c r="O22" s="16"/>
      <c r="P22" s="16"/>
    </row>
    <row r="23" spans="1:16" ht="12">
      <c r="A23" s="1">
        <f>'TRB Record'!A44</f>
        <v>22</v>
      </c>
      <c r="B23" s="1">
        <f>'TRB Record'!C44</f>
        <v>0</v>
      </c>
      <c r="C23" s="37">
        <f>'Ext free mass closure'!C23</f>
        <v>0</v>
      </c>
      <c r="D23" s="37">
        <f>'Ext free mass closure'!D23</f>
        <v>0</v>
      </c>
      <c r="E23" s="37">
        <f>((100-$D23)*'Ext free mass closure'!E23)/100</f>
        <v>0</v>
      </c>
      <c r="F23" s="37">
        <f>((100-$D23)*'Ext free mass closure'!F23)/100</f>
        <v>0</v>
      </c>
      <c r="G23" s="37">
        <f>((100-$D23)*'Ext free mass closure'!G23)/100</f>
        <v>0</v>
      </c>
      <c r="H23" s="37">
        <f>((100-$D23)*'Ext free mass closure'!H23)/100</f>
        <v>0</v>
      </c>
      <c r="I23" s="37">
        <f>((100-$D23)*'Ext free mass closure'!I23)/100</f>
        <v>0</v>
      </c>
      <c r="J23" s="37">
        <f>((100-$D23)*'Ext free mass closure'!J23)/100</f>
        <v>0</v>
      </c>
      <c r="K23" s="37">
        <f>((100-$D23)*'Ext free mass closure'!K23)/100</f>
        <v>0</v>
      </c>
      <c r="L23" s="37">
        <f>((100-$D23)*'Ext free mass closure'!L23)/100</f>
        <v>0</v>
      </c>
      <c r="M23" s="37">
        <f t="shared" si="0"/>
        <v>0</v>
      </c>
      <c r="N23" s="16"/>
      <c r="O23" s="16"/>
      <c r="P23" s="16"/>
    </row>
    <row r="24" spans="1:16" ht="12">
      <c r="A24" s="1">
        <f>'TRB Record'!A46</f>
        <v>23</v>
      </c>
      <c r="B24" s="1">
        <f>'TRB Record'!C46</f>
        <v>0</v>
      </c>
      <c r="C24" s="37">
        <f>'Ext free mass closure'!C24</f>
        <v>0</v>
      </c>
      <c r="D24" s="37">
        <f>'Ext free mass closure'!D24</f>
        <v>0</v>
      </c>
      <c r="E24" s="37">
        <f>((100-$D24)*'Ext free mass closure'!E24)/100</f>
        <v>0</v>
      </c>
      <c r="F24" s="37">
        <f>((100-$D24)*'Ext free mass closure'!F24)/100</f>
        <v>0</v>
      </c>
      <c r="G24" s="37">
        <f>((100-$D24)*'Ext free mass closure'!G24)/100</f>
        <v>0</v>
      </c>
      <c r="H24" s="37">
        <f>((100-$D24)*'Ext free mass closure'!H24)/100</f>
        <v>0</v>
      </c>
      <c r="I24" s="37">
        <f>((100-$D24)*'Ext free mass closure'!I24)/100</f>
        <v>0</v>
      </c>
      <c r="J24" s="37">
        <f>((100-$D24)*'Ext free mass closure'!J24)/100</f>
        <v>0</v>
      </c>
      <c r="K24" s="37">
        <f>((100-$D24)*'Ext free mass closure'!K24)/100</f>
        <v>0</v>
      </c>
      <c r="L24" s="37">
        <f>((100-$D24)*'Ext free mass closure'!L24)/100</f>
        <v>0</v>
      </c>
      <c r="M24" s="37">
        <f t="shared" si="0"/>
        <v>0</v>
      </c>
      <c r="N24" s="16"/>
      <c r="O24" s="16"/>
      <c r="P24" s="16"/>
    </row>
    <row r="25" spans="1:16" ht="12">
      <c r="A25" s="1">
        <f>'TRB Record'!A48</f>
        <v>24</v>
      </c>
      <c r="B25" s="1">
        <f>'TRB Record'!C48</f>
        <v>0</v>
      </c>
      <c r="C25" s="37">
        <f>'Ext free mass closure'!C25</f>
        <v>0</v>
      </c>
      <c r="D25" s="37">
        <f>'Ext free mass closure'!D25</f>
        <v>0</v>
      </c>
      <c r="E25" s="37">
        <f>((100-$D25)*'Ext free mass closure'!E25)/100</f>
        <v>0</v>
      </c>
      <c r="F25" s="37">
        <f>((100-$D25)*'Ext free mass closure'!F25)/100</f>
        <v>0</v>
      </c>
      <c r="G25" s="37">
        <f>((100-$D25)*'Ext free mass closure'!G25)/100</f>
        <v>0</v>
      </c>
      <c r="H25" s="37">
        <f>((100-$D25)*'Ext free mass closure'!H25)/100</f>
        <v>0</v>
      </c>
      <c r="I25" s="37">
        <f>((100-$D25)*'Ext free mass closure'!I25)/100</f>
        <v>0</v>
      </c>
      <c r="J25" s="37">
        <f>((100-$D25)*'Ext free mass closure'!J25)/100</f>
        <v>0</v>
      </c>
      <c r="K25" s="37">
        <f>((100-$D25)*'Ext free mass closure'!K25)/100</f>
        <v>0</v>
      </c>
      <c r="L25" s="37">
        <f>((100-$D25)*'Ext free mass closure'!L25)/100</f>
        <v>0</v>
      </c>
      <c r="M25" s="37">
        <f t="shared" si="0"/>
        <v>0</v>
      </c>
      <c r="N25" s="16"/>
      <c r="O25" s="16"/>
      <c r="P25" s="16"/>
    </row>
    <row r="26" spans="1:16" ht="12">
      <c r="A26" s="1">
        <f>'TRB Record'!A50</f>
        <v>25</v>
      </c>
      <c r="B26" s="1">
        <f>'TRB Record'!C50</f>
        <v>0</v>
      </c>
      <c r="C26" s="37">
        <f>'Ext free mass closure'!C26</f>
        <v>0</v>
      </c>
      <c r="D26" s="37">
        <f>'Ext free mass closure'!D26</f>
        <v>0</v>
      </c>
      <c r="E26" s="37">
        <f>((100-$D26)*'Ext free mass closure'!E26)/100</f>
        <v>0</v>
      </c>
      <c r="F26" s="37">
        <f>((100-$D26)*'Ext free mass closure'!F26)/100</f>
        <v>0</v>
      </c>
      <c r="G26" s="37">
        <f>((100-$D26)*'Ext free mass closure'!G26)/100</f>
        <v>0</v>
      </c>
      <c r="H26" s="37">
        <f>((100-$D26)*'Ext free mass closure'!H26)/100</f>
        <v>0</v>
      </c>
      <c r="I26" s="37">
        <f>((100-$D26)*'Ext free mass closure'!I26)/100</f>
        <v>0</v>
      </c>
      <c r="J26" s="37">
        <f>((100-$D26)*'Ext free mass closure'!J26)/100</f>
        <v>0</v>
      </c>
      <c r="K26" s="37">
        <f>((100-$D26)*'Ext free mass closure'!K26)/100</f>
        <v>0</v>
      </c>
      <c r="L26" s="37">
        <f>((100-$D26)*'Ext free mass closure'!L26)/100</f>
        <v>0</v>
      </c>
      <c r="M26" s="37">
        <f t="shared" si="0"/>
        <v>0</v>
      </c>
      <c r="N26" s="16"/>
      <c r="O26" s="16"/>
      <c r="P26" s="16"/>
    </row>
    <row r="27" spans="1:16" ht="12">
      <c r="A27" s="1">
        <f>'TRB Record'!A52</f>
        <v>26</v>
      </c>
      <c r="B27" s="1">
        <f>'TRB Record'!C52</f>
        <v>0</v>
      </c>
      <c r="C27" s="37">
        <f>'Ext free mass closure'!C27</f>
        <v>0</v>
      </c>
      <c r="D27" s="37">
        <f>'Ext free mass closure'!D27</f>
        <v>0</v>
      </c>
      <c r="E27" s="37">
        <f>((100-$D27)*'Ext free mass closure'!E27)/100</f>
        <v>0</v>
      </c>
      <c r="F27" s="37">
        <f>((100-$D27)*'Ext free mass closure'!F27)/100</f>
        <v>0</v>
      </c>
      <c r="G27" s="37">
        <f>((100-$D27)*'Ext free mass closure'!G27)/100</f>
        <v>0</v>
      </c>
      <c r="H27" s="37">
        <f>((100-$D27)*'Ext free mass closure'!H27)/100</f>
        <v>0</v>
      </c>
      <c r="I27" s="37">
        <f>((100-$D27)*'Ext free mass closure'!I27)/100</f>
        <v>0</v>
      </c>
      <c r="J27" s="37">
        <f>((100-$D27)*'Ext free mass closure'!J27)/100</f>
        <v>0</v>
      </c>
      <c r="K27" s="37">
        <f>((100-$D27)*'Ext free mass closure'!K27)/100</f>
        <v>0</v>
      </c>
      <c r="L27" s="37">
        <f>((100-$D27)*'Ext free mass closure'!L27)/100</f>
        <v>0</v>
      </c>
      <c r="M27" s="37">
        <f t="shared" si="0"/>
        <v>0</v>
      </c>
      <c r="N27" s="16"/>
      <c r="O27" s="16"/>
      <c r="P27" s="16"/>
    </row>
    <row r="28" spans="1:16" ht="12">
      <c r="A28" s="1">
        <f>'TRB Record'!A54</f>
        <v>27</v>
      </c>
      <c r="B28" s="1">
        <f>'TRB Record'!C54</f>
        <v>0</v>
      </c>
      <c r="C28" s="37">
        <f>'Ext free mass closure'!C28</f>
        <v>0</v>
      </c>
      <c r="D28" s="37">
        <f>'Ext free mass closure'!D28</f>
        <v>0</v>
      </c>
      <c r="E28" s="37">
        <f>((100-$D28)*'Ext free mass closure'!E28)/100</f>
        <v>0</v>
      </c>
      <c r="F28" s="37">
        <f>((100-$D28)*'Ext free mass closure'!F28)/100</f>
        <v>0</v>
      </c>
      <c r="G28" s="37">
        <f>((100-$D28)*'Ext free mass closure'!G28)/100</f>
        <v>0</v>
      </c>
      <c r="H28" s="37">
        <f>((100-$D28)*'Ext free mass closure'!H28)/100</f>
        <v>0</v>
      </c>
      <c r="I28" s="37">
        <f>((100-$D28)*'Ext free mass closure'!I28)/100</f>
        <v>0</v>
      </c>
      <c r="J28" s="37">
        <f>((100-$D28)*'Ext free mass closure'!J28)/100</f>
        <v>0</v>
      </c>
      <c r="K28" s="37">
        <f>((100-$D28)*'Ext free mass closure'!K28)/100</f>
        <v>0</v>
      </c>
      <c r="L28" s="37">
        <f>((100-$D28)*'Ext free mass closure'!L28)/100</f>
        <v>0</v>
      </c>
      <c r="M28" s="37">
        <f t="shared" si="0"/>
        <v>0</v>
      </c>
      <c r="N28" s="16"/>
      <c r="O28" s="16"/>
      <c r="P28" s="16"/>
    </row>
    <row r="29" spans="1:16" ht="12">
      <c r="A29" s="1">
        <f>'TRB Record'!A56</f>
        <v>28</v>
      </c>
      <c r="B29" s="1">
        <f>'TRB Record'!C56</f>
        <v>0</v>
      </c>
      <c r="C29" s="37">
        <f>'Ext free mass closure'!C29</f>
        <v>0</v>
      </c>
      <c r="D29" s="37">
        <f>'Ext free mass closure'!D29</f>
        <v>0</v>
      </c>
      <c r="E29" s="37">
        <f>((100-$D29)*'Ext free mass closure'!E29)/100</f>
        <v>0</v>
      </c>
      <c r="F29" s="37">
        <f>((100-$D29)*'Ext free mass closure'!F29)/100</f>
        <v>0</v>
      </c>
      <c r="G29" s="37">
        <f>((100-$D29)*'Ext free mass closure'!G29)/100</f>
        <v>0</v>
      </c>
      <c r="H29" s="37">
        <f>((100-$D29)*'Ext free mass closure'!H29)/100</f>
        <v>0</v>
      </c>
      <c r="I29" s="37">
        <f>((100-$D29)*'Ext free mass closure'!I29)/100</f>
        <v>0</v>
      </c>
      <c r="J29" s="37">
        <f>((100-$D29)*'Ext free mass closure'!J29)/100</f>
        <v>0</v>
      </c>
      <c r="K29" s="37">
        <f>((100-$D29)*'Ext free mass closure'!K29)/100</f>
        <v>0</v>
      </c>
      <c r="L29" s="37">
        <f>((100-$D29)*'Ext free mass closure'!L29)/100</f>
        <v>0</v>
      </c>
      <c r="M29" s="37">
        <f t="shared" si="0"/>
        <v>0</v>
      </c>
      <c r="N29" s="16"/>
      <c r="O29" s="16"/>
      <c r="P29" s="16"/>
    </row>
    <row r="30" spans="1:16" ht="12">
      <c r="A30" s="1">
        <f>'TRB Record'!A58</f>
        <v>29</v>
      </c>
      <c r="B30" s="1">
        <f>'TRB Record'!C58</f>
        <v>0</v>
      </c>
      <c r="C30" s="37">
        <f>'Ext free mass closure'!C30</f>
        <v>0</v>
      </c>
      <c r="D30" s="37">
        <f>'Ext free mass closure'!D30</f>
        <v>0</v>
      </c>
      <c r="E30" s="37">
        <f>((100-$D30)*'Ext free mass closure'!E30)/100</f>
        <v>0</v>
      </c>
      <c r="F30" s="37">
        <f>((100-$D30)*'Ext free mass closure'!F30)/100</f>
        <v>0</v>
      </c>
      <c r="G30" s="37">
        <f>((100-$D30)*'Ext free mass closure'!G30)/100</f>
        <v>0</v>
      </c>
      <c r="H30" s="37">
        <f>((100-$D30)*'Ext free mass closure'!H30)/100</f>
        <v>0</v>
      </c>
      <c r="I30" s="37">
        <f>((100-$D30)*'Ext free mass closure'!I30)/100</f>
        <v>0</v>
      </c>
      <c r="J30" s="37">
        <f>((100-$D30)*'Ext free mass closure'!J30)/100</f>
        <v>0</v>
      </c>
      <c r="K30" s="37">
        <f>((100-$D30)*'Ext free mass closure'!K30)/100</f>
        <v>0</v>
      </c>
      <c r="L30" s="37">
        <f>((100-$D30)*'Ext free mass closure'!L30)/100</f>
        <v>0</v>
      </c>
      <c r="M30" s="37">
        <f t="shared" si="0"/>
        <v>0</v>
      </c>
      <c r="N30" s="16"/>
      <c r="O30" s="16"/>
      <c r="P30" s="16"/>
    </row>
    <row r="31" spans="1:16" ht="12">
      <c r="A31" s="1">
        <f>'TRB Record'!A60</f>
        <v>30</v>
      </c>
      <c r="B31" s="1">
        <f>'TRB Record'!C60</f>
        <v>0</v>
      </c>
      <c r="C31" s="37">
        <f>'Ext free mass closure'!C31</f>
        <v>0</v>
      </c>
      <c r="D31" s="37">
        <f>'Ext free mass closure'!D31</f>
        <v>0</v>
      </c>
      <c r="E31" s="37">
        <f>((100-$D31)*'Ext free mass closure'!E31)/100</f>
        <v>0</v>
      </c>
      <c r="F31" s="37">
        <f>((100-$D31)*'Ext free mass closure'!F31)/100</f>
        <v>0</v>
      </c>
      <c r="G31" s="37">
        <f>((100-$D31)*'Ext free mass closure'!G31)/100</f>
        <v>0</v>
      </c>
      <c r="H31" s="37">
        <f>((100-$D31)*'Ext free mass closure'!H31)/100</f>
        <v>0</v>
      </c>
      <c r="I31" s="37">
        <f>((100-$D31)*'Ext free mass closure'!I31)/100</f>
        <v>0</v>
      </c>
      <c r="J31" s="37">
        <f>((100-$D31)*'Ext free mass closure'!J31)/100</f>
        <v>0</v>
      </c>
      <c r="K31" s="37">
        <f>((100-$D31)*'Ext free mass closure'!K31)/100</f>
        <v>0</v>
      </c>
      <c r="L31" s="37">
        <f>((100-$D31)*'Ext free mass closure'!L31)/100</f>
        <v>0</v>
      </c>
      <c r="M31" s="37">
        <f t="shared" si="0"/>
        <v>0</v>
      </c>
      <c r="N31" s="16"/>
      <c r="O31" s="16"/>
      <c r="P31" s="16"/>
    </row>
    <row r="32" spans="3:4" ht="12">
      <c r="C32" s="37"/>
      <c r="D32" s="37"/>
    </row>
  </sheetData>
  <sheetProtection sheet="1" objects="1" scenarios="1"/>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M101"/>
  <sheetViews>
    <sheetView zoomScalePageLayoutView="0" workbookViewId="0" topLeftCell="A1">
      <selection activeCell="C3" sqref="C3"/>
    </sheetView>
  </sheetViews>
  <sheetFormatPr defaultColWidth="11.375" defaultRowHeight="12"/>
  <cols>
    <col min="1" max="1" width="11.875" style="2" customWidth="1"/>
    <col min="2" max="2" width="15.375" style="31" bestFit="1" customWidth="1"/>
    <col min="3" max="13" width="7.00390625" style="2" customWidth="1"/>
    <col min="14" max="16384" width="11.375" style="2" customWidth="1"/>
  </cols>
  <sheetData>
    <row r="1" spans="1:13" s="18" customFormat="1" ht="87.75">
      <c r="A1" s="18" t="s">
        <v>101</v>
      </c>
      <c r="B1" s="36" t="s">
        <v>95</v>
      </c>
      <c r="C1" s="18" t="s">
        <v>106</v>
      </c>
      <c r="D1" s="18" t="s">
        <v>66</v>
      </c>
      <c r="E1" s="18" t="s">
        <v>47</v>
      </c>
      <c r="F1" s="18" t="s">
        <v>48</v>
      </c>
      <c r="G1" s="18" t="s">
        <v>49</v>
      </c>
      <c r="H1" s="18" t="s">
        <v>50</v>
      </c>
      <c r="I1" s="18" t="s">
        <v>51</v>
      </c>
      <c r="J1" s="18" t="s">
        <v>52</v>
      </c>
      <c r="K1" s="18" t="s">
        <v>53</v>
      </c>
      <c r="L1" s="18" t="s">
        <v>54</v>
      </c>
      <c r="M1" s="18" t="s">
        <v>55</v>
      </c>
    </row>
    <row r="2" spans="1:13" s="3" customFormat="1" ht="12">
      <c r="A2" s="142" t="s">
        <v>79</v>
      </c>
      <c r="B2" s="142"/>
      <c r="C2" s="62">
        <v>1</v>
      </c>
      <c r="D2" s="63">
        <v>1.5</v>
      </c>
      <c r="E2" s="63">
        <v>1.5</v>
      </c>
      <c r="F2" s="63">
        <v>1.5</v>
      </c>
      <c r="G2" s="63">
        <v>1.5</v>
      </c>
      <c r="H2" s="63">
        <v>1.5</v>
      </c>
      <c r="I2" s="63">
        <v>1.5</v>
      </c>
      <c r="J2" s="63">
        <v>1.5</v>
      </c>
      <c r="K2" s="63">
        <v>1.5</v>
      </c>
      <c r="L2" s="63">
        <v>1.5</v>
      </c>
      <c r="M2" s="63">
        <v>3</v>
      </c>
    </row>
    <row r="3" spans="1:13" ht="12">
      <c r="A3" s="2">
        <f>'Duplicate Ext-free MC values'!A2</f>
        <v>1</v>
      </c>
      <c r="B3" s="71">
        <f>'Duplicate Ext-free MC values'!B2</f>
        <v>0</v>
      </c>
      <c r="C3" s="12">
        <f>IF(ABS('Duplicate Ext-free MC values'!C2-'Duplicate Ext-free MC values'!C3)&gt;'Error flags'!C$2,'Duplicate Ext-free MC values'!C2,"")</f>
      </c>
      <c r="D3" s="12">
        <f>IF(ABS('Duplicate Ext-free MC values'!D2-'Duplicate Ext-free MC values'!D3)&gt;'Error flags'!D$2,'Duplicate Ext-free MC values'!D2,"")</f>
      </c>
      <c r="E3" s="12">
        <f>IF(ABS('Duplicate Ext-free MC values'!E2-'Duplicate Ext-free MC values'!E3)&gt;'Error flags'!E$2,'Duplicate Ext-free MC values'!E2,"")</f>
      </c>
      <c r="F3" s="12">
        <f>IF(ABS('Duplicate Ext-free MC values'!F2-'Duplicate Ext-free MC values'!F3)&gt;'Error flags'!F$2,'Duplicate Ext-free MC values'!F2,"")</f>
      </c>
      <c r="G3" s="12">
        <f>IF(ABS('Duplicate Ext-free MC values'!G2-'Duplicate Ext-free MC values'!G3)&gt;'Error flags'!G$2,'Duplicate Ext-free MC values'!G2,"")</f>
      </c>
      <c r="H3" s="12">
        <f>IF(ABS('Duplicate Ext-free MC values'!H2-'Duplicate Ext-free MC values'!H3)&gt;'Error flags'!H$2,'Duplicate Ext-free MC values'!H2,"")</f>
      </c>
      <c r="I3" s="12">
        <f>IF(ABS('Duplicate Ext-free MC values'!I2-'Duplicate Ext-free MC values'!I3)&gt;'Error flags'!I$2,'Duplicate Ext-free MC values'!I2,"")</f>
      </c>
      <c r="J3" s="12">
        <f>IF(ABS('Duplicate Ext-free MC values'!J2-'Duplicate Ext-free MC values'!J3)&gt;'Error flags'!J$2,'Duplicate Ext-free MC values'!J2,"")</f>
      </c>
      <c r="K3" s="12">
        <f>IF(ABS('Duplicate Ext-free MC values'!K2-'Duplicate Ext-free MC values'!K3)&gt;'Error flags'!K$2,'Duplicate Ext-free MC values'!K2,"")</f>
      </c>
      <c r="L3" s="12">
        <f>IF(ABS('Duplicate Ext-free MC values'!L2-'Duplicate Ext-free MC values'!L3)&gt;'Error flags'!L$2,'Duplicate Ext-free MC values'!L2,"")</f>
      </c>
      <c r="M3" s="12">
        <f>IF(ABS('Duplicate Ext-free MC values'!M2-'Duplicate Ext-free MC values'!M3)&gt;'Error flags'!M$2,'Duplicate Ext-free MC values'!M2,"")</f>
      </c>
    </row>
    <row r="4" spans="1:13" ht="12">
      <c r="A4" s="2" t="str">
        <f>'Duplicate Ext-free MC values'!A3</f>
        <v>replicate 1</v>
      </c>
      <c r="B4" s="72">
        <f>'Duplicate Ext-free MC values'!B3</f>
        <v>0</v>
      </c>
      <c r="C4" s="12">
        <f>IF(ABS('Duplicate Ext-free MC values'!C2-'Duplicate Ext-free MC values'!C3)&gt;'Error flags'!C$2,'Duplicate Ext-free MC values'!C3,"")</f>
      </c>
      <c r="D4" s="12">
        <f>IF(ABS('Duplicate Ext-free MC values'!D2-'Duplicate Ext-free MC values'!D3)&gt;'Error flags'!D$2,'Duplicate Ext-free MC values'!D3,"")</f>
      </c>
      <c r="E4" s="12">
        <f>IF(ABS('Duplicate Ext-free MC values'!E2-'Duplicate Ext-free MC values'!E3)&gt;'Error flags'!E$2,'Duplicate Ext-free MC values'!E3,"")</f>
      </c>
      <c r="F4" s="12">
        <f>IF(ABS('Duplicate Ext-free MC values'!F2-'Duplicate Ext-free MC values'!F3)&gt;'Error flags'!F$2,'Duplicate Ext-free MC values'!F3,"")</f>
      </c>
      <c r="G4" s="12">
        <f>IF(ABS('Duplicate Ext-free MC values'!G2-'Duplicate Ext-free MC values'!G3)&gt;'Error flags'!G$2,'Duplicate Ext-free MC values'!G3,"")</f>
      </c>
      <c r="H4" s="12">
        <f>IF(ABS('Duplicate Ext-free MC values'!H2-'Duplicate Ext-free MC values'!H3)&gt;'Error flags'!H$2,'Duplicate Ext-free MC values'!H3,"")</f>
      </c>
      <c r="I4" s="12">
        <f>IF(ABS('Duplicate Ext-free MC values'!I2-'Duplicate Ext-free MC values'!I3)&gt;'Error flags'!I$2,'Duplicate Ext-free MC values'!I3,"")</f>
      </c>
      <c r="J4" s="12">
        <f>IF(ABS('Duplicate Ext-free MC values'!J2-'Duplicate Ext-free MC values'!J3)&gt;'Error flags'!J$2,'Duplicate Ext-free MC values'!J3,"")</f>
      </c>
      <c r="K4" s="12">
        <f>IF(ABS('Duplicate Ext-free MC values'!K2-'Duplicate Ext-free MC values'!K3)&gt;'Error flags'!K$2,'Duplicate Ext-free MC values'!K3,"")</f>
      </c>
      <c r="L4" s="12">
        <f>IF(ABS('Duplicate Ext-free MC values'!L2-'Duplicate Ext-free MC values'!L3)&gt;'Error flags'!L$2,'Duplicate Ext-free MC values'!L3,"")</f>
      </c>
      <c r="M4" s="12">
        <f>IF(ABS('Duplicate Ext-free MC values'!M2-'Duplicate Ext-free MC values'!M3)&gt;'Error flags'!M$2,'Duplicate Ext-free MC values'!M3,"")</f>
      </c>
    </row>
    <row r="5" spans="1:13" ht="12">
      <c r="A5" s="2">
        <f>'Duplicate Ext-free MC values'!A4</f>
        <v>2</v>
      </c>
      <c r="B5" s="72">
        <f>'Duplicate Ext-free MC values'!B4</f>
        <v>0</v>
      </c>
      <c r="C5" s="12">
        <f>IF(ABS('Duplicate Ext-free MC values'!C4-'Duplicate Ext-free MC values'!C5)&gt;'Error flags'!C$2,'Duplicate Ext-free MC values'!C4,"")</f>
      </c>
      <c r="D5" s="12">
        <f>IF(ABS('Duplicate Ext-free MC values'!D4-'Duplicate Ext-free MC values'!D5)&gt;'Error flags'!D$2,'Duplicate Ext-free MC values'!D4,"")</f>
      </c>
      <c r="E5" s="12">
        <f>IF(ABS('Duplicate Ext-free MC values'!E4-'Duplicate Ext-free MC values'!E5)&gt;'Error flags'!E$2,'Duplicate Ext-free MC values'!E4,"")</f>
      </c>
      <c r="F5" s="12">
        <f>IF(ABS('Duplicate Ext-free MC values'!F4-'Duplicate Ext-free MC values'!F5)&gt;'Error flags'!F$2,'Duplicate Ext-free MC values'!F4,"")</f>
      </c>
      <c r="G5" s="12">
        <f>IF(ABS('Duplicate Ext-free MC values'!G4-'Duplicate Ext-free MC values'!G5)&gt;'Error flags'!G$2,'Duplicate Ext-free MC values'!G4,"")</f>
      </c>
      <c r="H5" s="12">
        <f>IF(ABS('Duplicate Ext-free MC values'!H4-'Duplicate Ext-free MC values'!H5)&gt;'Error flags'!H$2,'Duplicate Ext-free MC values'!H4,"")</f>
      </c>
      <c r="I5" s="12">
        <f>IF(ABS('Duplicate Ext-free MC values'!I4-'Duplicate Ext-free MC values'!I5)&gt;'Error flags'!I$2,'Duplicate Ext-free MC values'!I4,"")</f>
      </c>
      <c r="J5" s="12">
        <f>IF(ABS('Duplicate Ext-free MC values'!J4-'Duplicate Ext-free MC values'!J5)&gt;'Error flags'!J$2,'Duplicate Ext-free MC values'!J4,"")</f>
      </c>
      <c r="K5" s="12">
        <f>IF(ABS('Duplicate Ext-free MC values'!K4-'Duplicate Ext-free MC values'!K5)&gt;'Error flags'!K$2,'Duplicate Ext-free MC values'!K4,"")</f>
      </c>
      <c r="L5" s="12">
        <f>IF(ABS('Duplicate Ext-free MC values'!L4-'Duplicate Ext-free MC values'!L5)&gt;'Error flags'!L$2,'Duplicate Ext-free MC values'!L4,"")</f>
      </c>
      <c r="M5" s="12">
        <f>IF(ABS('Duplicate Ext-free MC values'!M4-'Duplicate Ext-free MC values'!M5)&gt;'Error flags'!M$2,'Duplicate Ext-free MC values'!M4,"")</f>
      </c>
    </row>
    <row r="6" spans="1:13" ht="12">
      <c r="A6" s="2" t="str">
        <f>'Duplicate Ext-free MC values'!A5</f>
        <v>replicate 2</v>
      </c>
      <c r="B6" s="72">
        <f>'Duplicate Ext-free MC values'!B5</f>
        <v>0</v>
      </c>
      <c r="C6" s="12">
        <f>IF(ABS('Duplicate Ext-free MC values'!C4-'Duplicate Ext-free MC values'!C5)&gt;'Error flags'!C$2,'Duplicate Ext-free MC values'!C5,"")</f>
      </c>
      <c r="D6" s="12">
        <f>IF(ABS('Duplicate Ext-free MC values'!D4-'Duplicate Ext-free MC values'!D5)&gt;'Error flags'!D$2,'Duplicate Ext-free MC values'!D5,"")</f>
      </c>
      <c r="E6" s="12">
        <f>IF(ABS('Duplicate Ext-free MC values'!E4-'Duplicate Ext-free MC values'!E5)&gt;'Error flags'!E$2,'Duplicate Ext-free MC values'!E5,"")</f>
      </c>
      <c r="F6" s="12">
        <f>IF(ABS('Duplicate Ext-free MC values'!F4-'Duplicate Ext-free MC values'!F5)&gt;'Error flags'!F$2,'Duplicate Ext-free MC values'!F5,"")</f>
      </c>
      <c r="G6" s="12">
        <f>IF(ABS('Duplicate Ext-free MC values'!G4-'Duplicate Ext-free MC values'!G5)&gt;'Error flags'!G$2,'Duplicate Ext-free MC values'!G5,"")</f>
      </c>
      <c r="H6" s="12">
        <f>IF(ABS('Duplicate Ext-free MC values'!H4-'Duplicate Ext-free MC values'!H5)&gt;'Error flags'!H$2,'Duplicate Ext-free MC values'!H5,"")</f>
      </c>
      <c r="I6" s="12">
        <f>IF(ABS('Duplicate Ext-free MC values'!I4-'Duplicate Ext-free MC values'!I5)&gt;'Error flags'!I$2,'Duplicate Ext-free MC values'!I5,"")</f>
      </c>
      <c r="J6" s="12">
        <f>IF(ABS('Duplicate Ext-free MC values'!J4-'Duplicate Ext-free MC values'!J5)&gt;'Error flags'!J$2,'Duplicate Ext-free MC values'!J5,"")</f>
      </c>
      <c r="K6" s="12">
        <f>IF(ABS('Duplicate Ext-free MC values'!K4-'Duplicate Ext-free MC values'!K5)&gt;'Error flags'!K$2,'Duplicate Ext-free MC values'!K5,"")</f>
      </c>
      <c r="L6" s="12">
        <f>IF(ABS('Duplicate Ext-free MC values'!L4-'Duplicate Ext-free MC values'!L5)&gt;'Error flags'!L$2,'Duplicate Ext-free MC values'!L5,"")</f>
      </c>
      <c r="M6" s="12">
        <f>IF(ABS('Duplicate Ext-free MC values'!M4-'Duplicate Ext-free MC values'!M5)&gt;'Error flags'!M$2,'Duplicate Ext-free MC values'!M5,"")</f>
      </c>
    </row>
    <row r="7" spans="1:13" ht="12">
      <c r="A7" s="2">
        <f>'Duplicate Ext-free MC values'!A6</f>
        <v>3</v>
      </c>
      <c r="B7" s="72">
        <f>'Duplicate Ext-free MC values'!B6</f>
        <v>0</v>
      </c>
      <c r="C7" s="12">
        <f>IF(ABS('Duplicate Ext-free MC values'!C6-'Duplicate Ext-free MC values'!C7)&gt;'Error flags'!C$2,'Duplicate Ext-free MC values'!C6,"")</f>
      </c>
      <c r="D7" s="12">
        <f>IF(ABS('Duplicate Ext-free MC values'!D6-'Duplicate Ext-free MC values'!D7)&gt;'Error flags'!D$2,'Duplicate Ext-free MC values'!D6,"")</f>
      </c>
      <c r="E7" s="12">
        <f>IF(ABS('Duplicate Ext-free MC values'!E6-'Duplicate Ext-free MC values'!E7)&gt;'Error flags'!E$2,'Duplicate Ext-free MC values'!E6,"")</f>
      </c>
      <c r="F7" s="12">
        <f>IF(ABS('Duplicate Ext-free MC values'!F6-'Duplicate Ext-free MC values'!F7)&gt;'Error flags'!F$2,'Duplicate Ext-free MC values'!F6,"")</f>
      </c>
      <c r="G7" s="12">
        <f>IF(ABS('Duplicate Ext-free MC values'!G6-'Duplicate Ext-free MC values'!G7)&gt;'Error flags'!G$2,'Duplicate Ext-free MC values'!G6,"")</f>
      </c>
      <c r="H7" s="12">
        <f>IF(ABS('Duplicate Ext-free MC values'!H6-'Duplicate Ext-free MC values'!H7)&gt;'Error flags'!H$2,'Duplicate Ext-free MC values'!H6,"")</f>
      </c>
      <c r="I7" s="12">
        <f>IF(ABS('Duplicate Ext-free MC values'!I6-'Duplicate Ext-free MC values'!I7)&gt;'Error flags'!I$2,'Duplicate Ext-free MC values'!I6,"")</f>
      </c>
      <c r="J7" s="12">
        <f>IF(ABS('Duplicate Ext-free MC values'!J6-'Duplicate Ext-free MC values'!J7)&gt;'Error flags'!J$2,'Duplicate Ext-free MC values'!J6,"")</f>
      </c>
      <c r="K7" s="12">
        <f>IF(ABS('Duplicate Ext-free MC values'!K6-'Duplicate Ext-free MC values'!K7)&gt;'Error flags'!K$2,'Duplicate Ext-free MC values'!K6,"")</f>
      </c>
      <c r="L7" s="12">
        <f>IF(ABS('Duplicate Ext-free MC values'!L6-'Duplicate Ext-free MC values'!L7)&gt;'Error flags'!L$2,'Duplicate Ext-free MC values'!L6,"")</f>
      </c>
      <c r="M7" s="12">
        <f>IF(ABS('Duplicate Ext-free MC values'!M6-'Duplicate Ext-free MC values'!M7)&gt;'Error flags'!M$2,'Duplicate Ext-free MC values'!M6,"")</f>
      </c>
    </row>
    <row r="8" spans="1:13" ht="12">
      <c r="A8" s="2" t="str">
        <f>'Duplicate Ext-free MC values'!A7</f>
        <v>replicate 3</v>
      </c>
      <c r="B8" s="72">
        <f>'Duplicate Ext-free MC values'!B7</f>
        <v>0</v>
      </c>
      <c r="C8" s="12">
        <f>IF(ABS('Duplicate Ext-free MC values'!C6-'Duplicate Ext-free MC values'!C7)&gt;'Error flags'!C$2,'Duplicate Ext-free MC values'!C7,"")</f>
      </c>
      <c r="D8" s="12">
        <f>IF(ABS('Duplicate Ext-free MC values'!D6-'Duplicate Ext-free MC values'!D7)&gt;'Error flags'!D$2,'Duplicate Ext-free MC values'!D7,"")</f>
      </c>
      <c r="E8" s="12">
        <f>IF(ABS('Duplicate Ext-free MC values'!E6-'Duplicate Ext-free MC values'!E7)&gt;'Error flags'!E$2,'Duplicate Ext-free MC values'!E7,"")</f>
      </c>
      <c r="F8" s="12">
        <f>IF(ABS('Duplicate Ext-free MC values'!F6-'Duplicate Ext-free MC values'!F7)&gt;'Error flags'!F$2,'Duplicate Ext-free MC values'!F7,"")</f>
      </c>
      <c r="G8" s="12">
        <f>IF(ABS('Duplicate Ext-free MC values'!G6-'Duplicate Ext-free MC values'!G7)&gt;'Error flags'!G$2,'Duplicate Ext-free MC values'!G7,"")</f>
      </c>
      <c r="H8" s="12">
        <f>IF(ABS('Duplicate Ext-free MC values'!H6-'Duplicate Ext-free MC values'!H7)&gt;'Error flags'!H$2,'Duplicate Ext-free MC values'!H7,"")</f>
      </c>
      <c r="I8" s="12">
        <f>IF(ABS('Duplicate Ext-free MC values'!I6-'Duplicate Ext-free MC values'!I7)&gt;'Error flags'!I$2,'Duplicate Ext-free MC values'!I7,"")</f>
      </c>
      <c r="J8" s="12">
        <f>IF(ABS('Duplicate Ext-free MC values'!J6-'Duplicate Ext-free MC values'!J7)&gt;'Error flags'!J$2,'Duplicate Ext-free MC values'!J7,"")</f>
      </c>
      <c r="K8" s="12">
        <f>IF(ABS('Duplicate Ext-free MC values'!K6-'Duplicate Ext-free MC values'!K7)&gt;'Error flags'!K$2,'Duplicate Ext-free MC values'!K7,"")</f>
      </c>
      <c r="L8" s="12">
        <f>IF(ABS('Duplicate Ext-free MC values'!L6-'Duplicate Ext-free MC values'!L7)&gt;'Error flags'!L$2,'Duplicate Ext-free MC values'!L7,"")</f>
      </c>
      <c r="M8" s="12">
        <f>IF(ABS('Duplicate Ext-free MC values'!M6-'Duplicate Ext-free MC values'!M7)&gt;'Error flags'!M$2,'Duplicate Ext-free MC values'!M7,"")</f>
      </c>
    </row>
    <row r="9" spans="1:13" ht="12">
      <c r="A9" s="2">
        <f>'Duplicate Ext-free MC values'!A8</f>
        <v>4</v>
      </c>
      <c r="B9" s="72">
        <f>'Duplicate Ext-free MC values'!B8</f>
        <v>0</v>
      </c>
      <c r="C9" s="12">
        <f>IF(ABS('Duplicate Ext-free MC values'!C8-'Duplicate Ext-free MC values'!C9)&gt;'Error flags'!C$2,'Duplicate Ext-free MC values'!C8,"")</f>
      </c>
      <c r="D9" s="12">
        <f>IF(ABS('Duplicate Ext-free MC values'!D8-'Duplicate Ext-free MC values'!D9)&gt;'Error flags'!D$2,'Duplicate Ext-free MC values'!D8,"")</f>
      </c>
      <c r="E9" s="12">
        <f>IF(ABS('Duplicate Ext-free MC values'!E8-'Duplicate Ext-free MC values'!E9)&gt;'Error flags'!E$2,'Duplicate Ext-free MC values'!E8,"")</f>
      </c>
      <c r="F9" s="12">
        <f>IF(ABS('Duplicate Ext-free MC values'!F8-'Duplicate Ext-free MC values'!F9)&gt;'Error flags'!F$2,'Duplicate Ext-free MC values'!F8,"")</f>
      </c>
      <c r="G9" s="12">
        <f>IF(ABS('Duplicate Ext-free MC values'!G8-'Duplicate Ext-free MC values'!G9)&gt;'Error flags'!G$2,'Duplicate Ext-free MC values'!G8,"")</f>
      </c>
      <c r="H9" s="12">
        <f>IF(ABS('Duplicate Ext-free MC values'!H8-'Duplicate Ext-free MC values'!H9)&gt;'Error flags'!H$2,'Duplicate Ext-free MC values'!H8,"")</f>
      </c>
      <c r="I9" s="12">
        <f>IF(ABS('Duplicate Ext-free MC values'!I8-'Duplicate Ext-free MC values'!I9)&gt;'Error flags'!I$2,'Duplicate Ext-free MC values'!I8,"")</f>
      </c>
      <c r="J9" s="12">
        <f>IF(ABS('Duplicate Ext-free MC values'!J8-'Duplicate Ext-free MC values'!J9)&gt;'Error flags'!J$2,'Duplicate Ext-free MC values'!J8,"")</f>
      </c>
      <c r="K9" s="12">
        <f>IF(ABS('Duplicate Ext-free MC values'!K8-'Duplicate Ext-free MC values'!K9)&gt;'Error flags'!K$2,'Duplicate Ext-free MC values'!K8,"")</f>
      </c>
      <c r="L9" s="12">
        <f>IF(ABS('Duplicate Ext-free MC values'!L8-'Duplicate Ext-free MC values'!L9)&gt;'Error flags'!L$2,'Duplicate Ext-free MC values'!L8,"")</f>
      </c>
      <c r="M9" s="12">
        <f>IF(ABS('Duplicate Ext-free MC values'!M8-'Duplicate Ext-free MC values'!M9)&gt;'Error flags'!M$2,'Duplicate Ext-free MC values'!M8,"")</f>
      </c>
    </row>
    <row r="10" spans="1:13" ht="12">
      <c r="A10" s="2" t="str">
        <f>'Duplicate Ext-free MC values'!A9</f>
        <v>replicate 4</v>
      </c>
      <c r="B10" s="72">
        <f>'Duplicate Ext-free MC values'!B9</f>
        <v>0</v>
      </c>
      <c r="C10" s="12">
        <f>IF(ABS('Duplicate Ext-free MC values'!C8-'Duplicate Ext-free MC values'!C9)&gt;'Error flags'!C$2,'Duplicate Ext-free MC values'!C9,"")</f>
      </c>
      <c r="D10" s="12">
        <f>IF(ABS('Duplicate Ext-free MC values'!D8-'Duplicate Ext-free MC values'!D9)&gt;'Error flags'!D$2,'Duplicate Ext-free MC values'!D9,"")</f>
      </c>
      <c r="E10" s="12">
        <f>IF(ABS('Duplicate Ext-free MC values'!E8-'Duplicate Ext-free MC values'!E9)&gt;'Error flags'!E$2,'Duplicate Ext-free MC values'!E9,"")</f>
      </c>
      <c r="F10" s="12">
        <f>IF(ABS('Duplicate Ext-free MC values'!F8-'Duplicate Ext-free MC values'!F9)&gt;'Error flags'!F$2,'Duplicate Ext-free MC values'!F9,"")</f>
      </c>
      <c r="G10" s="12">
        <f>IF(ABS('Duplicate Ext-free MC values'!G8-'Duplicate Ext-free MC values'!G9)&gt;'Error flags'!G$2,'Duplicate Ext-free MC values'!G9,"")</f>
      </c>
      <c r="H10" s="12">
        <f>IF(ABS('Duplicate Ext-free MC values'!H8-'Duplicate Ext-free MC values'!H9)&gt;'Error flags'!H$2,'Duplicate Ext-free MC values'!H9,"")</f>
      </c>
      <c r="I10" s="12">
        <f>IF(ABS('Duplicate Ext-free MC values'!I8-'Duplicate Ext-free MC values'!I9)&gt;'Error flags'!I$2,'Duplicate Ext-free MC values'!I9,"")</f>
      </c>
      <c r="J10" s="12">
        <f>IF(ABS('Duplicate Ext-free MC values'!J8-'Duplicate Ext-free MC values'!J9)&gt;'Error flags'!J$2,'Duplicate Ext-free MC values'!J9,"")</f>
      </c>
      <c r="K10" s="12">
        <f>IF(ABS('Duplicate Ext-free MC values'!K8-'Duplicate Ext-free MC values'!K9)&gt;'Error flags'!K$2,'Duplicate Ext-free MC values'!K9,"")</f>
      </c>
      <c r="L10" s="12">
        <f>IF(ABS('Duplicate Ext-free MC values'!L8-'Duplicate Ext-free MC values'!L9)&gt;'Error flags'!L$2,'Duplicate Ext-free MC values'!L9,"")</f>
      </c>
      <c r="M10" s="12">
        <f>IF(ABS('Duplicate Ext-free MC values'!M8-'Duplicate Ext-free MC values'!M9)&gt;'Error flags'!M$2,'Duplicate Ext-free MC values'!M9,"")</f>
      </c>
    </row>
    <row r="11" spans="1:13" ht="12">
      <c r="A11" s="2">
        <f>'Duplicate Ext-free MC values'!A10</f>
        <v>5</v>
      </c>
      <c r="B11" s="72">
        <f>'Duplicate Ext-free MC values'!B10</f>
        <v>0</v>
      </c>
      <c r="C11" s="12">
        <f>IF(ABS('Duplicate Ext-free MC values'!C10-'Duplicate Ext-free MC values'!C11)&gt;'Error flags'!C$2,'Duplicate Ext-free MC values'!C10,"")</f>
      </c>
      <c r="D11" s="12">
        <f>IF(ABS('Duplicate Ext-free MC values'!D10-'Duplicate Ext-free MC values'!D11)&gt;'Error flags'!D$2,'Duplicate Ext-free MC values'!D10,"")</f>
      </c>
      <c r="E11" s="12">
        <f>IF(ABS('Duplicate Ext-free MC values'!E10-'Duplicate Ext-free MC values'!E11)&gt;'Error flags'!E$2,'Duplicate Ext-free MC values'!E10,"")</f>
      </c>
      <c r="F11" s="12">
        <f>IF(ABS('Duplicate Ext-free MC values'!F10-'Duplicate Ext-free MC values'!F11)&gt;'Error flags'!F$2,'Duplicate Ext-free MC values'!F10,"")</f>
      </c>
      <c r="G11" s="12">
        <f>IF(ABS('Duplicate Ext-free MC values'!G10-'Duplicate Ext-free MC values'!G11)&gt;'Error flags'!G$2,'Duplicate Ext-free MC values'!G10,"")</f>
      </c>
      <c r="H11" s="12">
        <f>IF(ABS('Duplicate Ext-free MC values'!H10-'Duplicate Ext-free MC values'!H11)&gt;'Error flags'!H$2,'Duplicate Ext-free MC values'!H10,"")</f>
      </c>
      <c r="I11" s="12">
        <f>IF(ABS('Duplicate Ext-free MC values'!I10-'Duplicate Ext-free MC values'!I11)&gt;'Error flags'!I$2,'Duplicate Ext-free MC values'!I10,"")</f>
      </c>
      <c r="J11" s="12">
        <f>IF(ABS('Duplicate Ext-free MC values'!J10-'Duplicate Ext-free MC values'!J11)&gt;'Error flags'!J$2,'Duplicate Ext-free MC values'!J10,"")</f>
      </c>
      <c r="K11" s="12">
        <f>IF(ABS('Duplicate Ext-free MC values'!K10-'Duplicate Ext-free MC values'!K11)&gt;'Error flags'!K$2,'Duplicate Ext-free MC values'!K10,"")</f>
      </c>
      <c r="L11" s="12">
        <f>IF(ABS('Duplicate Ext-free MC values'!L10-'Duplicate Ext-free MC values'!L11)&gt;'Error flags'!L$2,'Duplicate Ext-free MC values'!L10,"")</f>
      </c>
      <c r="M11" s="12">
        <f>IF(ABS('Duplicate Ext-free MC values'!M10-'Duplicate Ext-free MC values'!M11)&gt;'Error flags'!M$2,'Duplicate Ext-free MC values'!M10,"")</f>
      </c>
    </row>
    <row r="12" spans="1:13" ht="12">
      <c r="A12" s="2" t="str">
        <f>'Duplicate Ext-free MC values'!A11</f>
        <v>replicate 5</v>
      </c>
      <c r="B12" s="72">
        <f>'Duplicate Ext-free MC values'!B11</f>
        <v>0</v>
      </c>
      <c r="C12" s="12">
        <f>IF(ABS('Duplicate Ext-free MC values'!C10-'Duplicate Ext-free MC values'!C11)&gt;'Error flags'!C$2,'Duplicate Ext-free MC values'!C11,"")</f>
      </c>
      <c r="D12" s="12">
        <f>IF(ABS('Duplicate Ext-free MC values'!D10-'Duplicate Ext-free MC values'!D11)&gt;'Error flags'!D$2,'Duplicate Ext-free MC values'!D11,"")</f>
      </c>
      <c r="E12" s="12">
        <f>IF(ABS('Duplicate Ext-free MC values'!E10-'Duplicate Ext-free MC values'!E11)&gt;'Error flags'!E$2,'Duplicate Ext-free MC values'!E11,"")</f>
      </c>
      <c r="F12" s="12">
        <f>IF(ABS('Duplicate Ext-free MC values'!F10-'Duplicate Ext-free MC values'!F11)&gt;'Error flags'!F$2,'Duplicate Ext-free MC values'!F11,"")</f>
      </c>
      <c r="G12" s="12">
        <f>IF(ABS('Duplicate Ext-free MC values'!G10-'Duplicate Ext-free MC values'!G11)&gt;'Error flags'!G$2,'Duplicate Ext-free MC values'!G11,"")</f>
      </c>
      <c r="H12" s="12">
        <f>IF(ABS('Duplicate Ext-free MC values'!H10-'Duplicate Ext-free MC values'!H11)&gt;'Error flags'!H$2,'Duplicate Ext-free MC values'!H11,"")</f>
      </c>
      <c r="I12" s="12">
        <f>IF(ABS('Duplicate Ext-free MC values'!I10-'Duplicate Ext-free MC values'!I11)&gt;'Error flags'!I$2,'Duplicate Ext-free MC values'!I11,"")</f>
      </c>
      <c r="J12" s="12">
        <f>IF(ABS('Duplicate Ext-free MC values'!J10-'Duplicate Ext-free MC values'!J11)&gt;'Error flags'!J$2,'Duplicate Ext-free MC values'!J11,"")</f>
      </c>
      <c r="K12" s="12">
        <f>IF(ABS('Duplicate Ext-free MC values'!K10-'Duplicate Ext-free MC values'!K11)&gt;'Error flags'!K$2,'Duplicate Ext-free MC values'!K11,"")</f>
      </c>
      <c r="L12" s="12">
        <f>IF(ABS('Duplicate Ext-free MC values'!L10-'Duplicate Ext-free MC values'!L11)&gt;'Error flags'!L$2,'Duplicate Ext-free MC values'!L11,"")</f>
      </c>
      <c r="M12" s="12">
        <f>IF(ABS('Duplicate Ext-free MC values'!M10-'Duplicate Ext-free MC values'!M11)&gt;'Error flags'!M$2,'Duplicate Ext-free MC values'!M11,"")</f>
      </c>
    </row>
    <row r="13" spans="1:13" ht="12">
      <c r="A13" s="2">
        <f>'Duplicate Ext-free MC values'!A12</f>
        <v>6</v>
      </c>
      <c r="B13" s="72">
        <f>'Duplicate Ext-free MC values'!B12</f>
        <v>0</v>
      </c>
      <c r="C13" s="12">
        <f>IF(ABS('Duplicate Ext-free MC values'!C12-'Duplicate Ext-free MC values'!C13)&gt;'Error flags'!C$2,'Duplicate Ext-free MC values'!C12,"")</f>
      </c>
      <c r="D13" s="12">
        <f>IF(ABS('Duplicate Ext-free MC values'!D12-'Duplicate Ext-free MC values'!D13)&gt;'Error flags'!D$2,'Duplicate Ext-free MC values'!D12,"")</f>
      </c>
      <c r="E13" s="12">
        <f>IF(ABS('Duplicate Ext-free MC values'!E12-'Duplicate Ext-free MC values'!E13)&gt;'Error flags'!E$2,'Duplicate Ext-free MC values'!E12,"")</f>
      </c>
      <c r="F13" s="12">
        <f>IF(ABS('Duplicate Ext-free MC values'!F12-'Duplicate Ext-free MC values'!F13)&gt;'Error flags'!F$2,'Duplicate Ext-free MC values'!F12,"")</f>
      </c>
      <c r="G13" s="12">
        <f>IF(ABS('Duplicate Ext-free MC values'!G12-'Duplicate Ext-free MC values'!G13)&gt;'Error flags'!G$2,'Duplicate Ext-free MC values'!G12,"")</f>
      </c>
      <c r="H13" s="12">
        <f>IF(ABS('Duplicate Ext-free MC values'!H12-'Duplicate Ext-free MC values'!H13)&gt;'Error flags'!H$2,'Duplicate Ext-free MC values'!H12,"")</f>
      </c>
      <c r="I13" s="12">
        <f>IF(ABS('Duplicate Ext-free MC values'!I12-'Duplicate Ext-free MC values'!I13)&gt;'Error flags'!I$2,'Duplicate Ext-free MC values'!I12,"")</f>
      </c>
      <c r="J13" s="12">
        <f>IF(ABS('Duplicate Ext-free MC values'!J12-'Duplicate Ext-free MC values'!J13)&gt;'Error flags'!J$2,'Duplicate Ext-free MC values'!J12,"")</f>
      </c>
      <c r="K13" s="12">
        <f>IF(ABS('Duplicate Ext-free MC values'!K12-'Duplicate Ext-free MC values'!K13)&gt;'Error flags'!K$2,'Duplicate Ext-free MC values'!K12,"")</f>
      </c>
      <c r="L13" s="12">
        <f>IF(ABS('Duplicate Ext-free MC values'!L12-'Duplicate Ext-free MC values'!L13)&gt;'Error flags'!L$2,'Duplicate Ext-free MC values'!L12,"")</f>
      </c>
      <c r="M13" s="12">
        <f>IF(ABS('Duplicate Ext-free MC values'!M12-'Duplicate Ext-free MC values'!M13)&gt;'Error flags'!M$2,'Duplicate Ext-free MC values'!M12,"")</f>
      </c>
    </row>
    <row r="14" spans="1:13" ht="12">
      <c r="A14" s="2" t="str">
        <f>'Duplicate Ext-free MC values'!A13</f>
        <v>replicate 6</v>
      </c>
      <c r="B14" s="72">
        <f>'Duplicate Ext-free MC values'!B13</f>
        <v>0</v>
      </c>
      <c r="C14" s="12">
        <f>IF(ABS('Duplicate Ext-free MC values'!C12-'Duplicate Ext-free MC values'!C13)&gt;'Error flags'!C$2,'Duplicate Ext-free MC values'!C13,"")</f>
      </c>
      <c r="D14" s="12">
        <f>IF(ABS('Duplicate Ext-free MC values'!D12-'Duplicate Ext-free MC values'!D13)&gt;'Error flags'!D$2,'Duplicate Ext-free MC values'!D13,"")</f>
      </c>
      <c r="E14" s="12">
        <f>IF(ABS('Duplicate Ext-free MC values'!E12-'Duplicate Ext-free MC values'!E13)&gt;'Error flags'!E$2,'Duplicate Ext-free MC values'!E13,"")</f>
      </c>
      <c r="F14" s="12">
        <f>IF(ABS('Duplicate Ext-free MC values'!F12-'Duplicate Ext-free MC values'!F13)&gt;'Error flags'!F$2,'Duplicate Ext-free MC values'!F13,"")</f>
      </c>
      <c r="G14" s="12">
        <f>IF(ABS('Duplicate Ext-free MC values'!G12-'Duplicate Ext-free MC values'!G13)&gt;'Error flags'!G$2,'Duplicate Ext-free MC values'!G13,"")</f>
      </c>
      <c r="H14" s="12">
        <f>IF(ABS('Duplicate Ext-free MC values'!H12-'Duplicate Ext-free MC values'!H13)&gt;'Error flags'!H$2,'Duplicate Ext-free MC values'!H13,"")</f>
      </c>
      <c r="I14" s="12">
        <f>IF(ABS('Duplicate Ext-free MC values'!I12-'Duplicate Ext-free MC values'!I13)&gt;'Error flags'!I$2,'Duplicate Ext-free MC values'!I13,"")</f>
      </c>
      <c r="J14" s="12">
        <f>IF(ABS('Duplicate Ext-free MC values'!J12-'Duplicate Ext-free MC values'!J13)&gt;'Error flags'!J$2,'Duplicate Ext-free MC values'!J13,"")</f>
      </c>
      <c r="K14" s="12">
        <f>IF(ABS('Duplicate Ext-free MC values'!K12-'Duplicate Ext-free MC values'!K13)&gt;'Error flags'!K$2,'Duplicate Ext-free MC values'!K13,"")</f>
      </c>
      <c r="L14" s="12">
        <f>IF(ABS('Duplicate Ext-free MC values'!L12-'Duplicate Ext-free MC values'!L13)&gt;'Error flags'!L$2,'Duplicate Ext-free MC values'!L13,"")</f>
      </c>
      <c r="M14" s="12">
        <f>IF(ABS('Duplicate Ext-free MC values'!M12-'Duplicate Ext-free MC values'!M13)&gt;'Error flags'!M$2,'Duplicate Ext-free MC values'!M13,"")</f>
      </c>
    </row>
    <row r="15" spans="1:13" ht="12">
      <c r="A15" s="2">
        <f>'Duplicate Ext-free MC values'!A14</f>
        <v>7</v>
      </c>
      <c r="B15" s="72">
        <f>'Duplicate Ext-free MC values'!B14</f>
        <v>0</v>
      </c>
      <c r="C15" s="12">
        <f>IF(ABS('Duplicate Ext-free MC values'!C14-'Duplicate Ext-free MC values'!C15)&gt;'Error flags'!C$2,'Duplicate Ext-free MC values'!C14,"")</f>
      </c>
      <c r="D15" s="12">
        <f>IF(ABS('Duplicate Ext-free MC values'!D14-'Duplicate Ext-free MC values'!D15)&gt;'Error flags'!D$2,'Duplicate Ext-free MC values'!D14,"")</f>
      </c>
      <c r="E15" s="12">
        <f>IF(ABS('Duplicate Ext-free MC values'!E14-'Duplicate Ext-free MC values'!E15)&gt;'Error flags'!E$2,'Duplicate Ext-free MC values'!E14,"")</f>
      </c>
      <c r="F15" s="12">
        <f>IF(ABS('Duplicate Ext-free MC values'!F14-'Duplicate Ext-free MC values'!F15)&gt;'Error flags'!F$2,'Duplicate Ext-free MC values'!F14,"")</f>
      </c>
      <c r="G15" s="12">
        <f>IF(ABS('Duplicate Ext-free MC values'!G14-'Duplicate Ext-free MC values'!G15)&gt;'Error flags'!G$2,'Duplicate Ext-free MC values'!G14,"")</f>
      </c>
      <c r="H15" s="12">
        <f>IF(ABS('Duplicate Ext-free MC values'!H14-'Duplicate Ext-free MC values'!H15)&gt;'Error flags'!H$2,'Duplicate Ext-free MC values'!H14,"")</f>
      </c>
      <c r="I15" s="12">
        <f>IF(ABS('Duplicate Ext-free MC values'!I14-'Duplicate Ext-free MC values'!I15)&gt;'Error flags'!I$2,'Duplicate Ext-free MC values'!I14,"")</f>
      </c>
      <c r="J15" s="12">
        <f>IF(ABS('Duplicate Ext-free MC values'!J14-'Duplicate Ext-free MC values'!J15)&gt;'Error flags'!J$2,'Duplicate Ext-free MC values'!J14,"")</f>
      </c>
      <c r="K15" s="12">
        <f>IF(ABS('Duplicate Ext-free MC values'!K14-'Duplicate Ext-free MC values'!K15)&gt;'Error flags'!K$2,'Duplicate Ext-free MC values'!K14,"")</f>
      </c>
      <c r="L15" s="12">
        <f>IF(ABS('Duplicate Ext-free MC values'!L14-'Duplicate Ext-free MC values'!L15)&gt;'Error flags'!L$2,'Duplicate Ext-free MC values'!L14,"")</f>
      </c>
      <c r="M15" s="12">
        <f>IF(ABS('Duplicate Ext-free MC values'!M14-'Duplicate Ext-free MC values'!M15)&gt;'Error flags'!M$2,'Duplicate Ext-free MC values'!M14,"")</f>
      </c>
    </row>
    <row r="16" spans="1:13" ht="12">
      <c r="A16" s="2" t="str">
        <f>'Duplicate Ext-free MC values'!A15</f>
        <v>replicate 7</v>
      </c>
      <c r="B16" s="72">
        <f>'Duplicate Ext-free MC values'!B15</f>
        <v>0</v>
      </c>
      <c r="C16" s="12">
        <f>IF(ABS('Duplicate Ext-free MC values'!C14-'Duplicate Ext-free MC values'!C15)&gt;'Error flags'!C$2,'Duplicate Ext-free MC values'!C15,"")</f>
      </c>
      <c r="D16" s="12">
        <f>IF(ABS('Duplicate Ext-free MC values'!D14-'Duplicate Ext-free MC values'!D15)&gt;'Error flags'!D$2,'Duplicate Ext-free MC values'!D15,"")</f>
      </c>
      <c r="E16" s="12">
        <f>IF(ABS('Duplicate Ext-free MC values'!E14-'Duplicate Ext-free MC values'!E15)&gt;'Error flags'!E$2,'Duplicate Ext-free MC values'!E15,"")</f>
      </c>
      <c r="F16" s="12">
        <f>IF(ABS('Duplicate Ext-free MC values'!F14-'Duplicate Ext-free MC values'!F15)&gt;'Error flags'!F$2,'Duplicate Ext-free MC values'!F15,"")</f>
      </c>
      <c r="G16" s="12">
        <f>IF(ABS('Duplicate Ext-free MC values'!G14-'Duplicate Ext-free MC values'!G15)&gt;'Error flags'!G$2,'Duplicate Ext-free MC values'!G15,"")</f>
      </c>
      <c r="H16" s="12">
        <f>IF(ABS('Duplicate Ext-free MC values'!H14-'Duplicate Ext-free MC values'!H15)&gt;'Error flags'!H$2,'Duplicate Ext-free MC values'!H15,"")</f>
      </c>
      <c r="I16" s="12">
        <f>IF(ABS('Duplicate Ext-free MC values'!I14-'Duplicate Ext-free MC values'!I15)&gt;'Error flags'!I$2,'Duplicate Ext-free MC values'!I15,"")</f>
      </c>
      <c r="J16" s="12">
        <f>IF(ABS('Duplicate Ext-free MC values'!J14-'Duplicate Ext-free MC values'!J15)&gt;'Error flags'!J$2,'Duplicate Ext-free MC values'!J15,"")</f>
      </c>
      <c r="K16" s="12">
        <f>IF(ABS('Duplicate Ext-free MC values'!K14-'Duplicate Ext-free MC values'!K15)&gt;'Error flags'!K$2,'Duplicate Ext-free MC values'!K15,"")</f>
      </c>
      <c r="L16" s="12">
        <f>IF(ABS('Duplicate Ext-free MC values'!L14-'Duplicate Ext-free MC values'!L15)&gt;'Error flags'!L$2,'Duplicate Ext-free MC values'!L15,"")</f>
      </c>
      <c r="M16" s="12">
        <f>IF(ABS('Duplicate Ext-free MC values'!M14-'Duplicate Ext-free MC values'!M15)&gt;'Error flags'!M$2,'Duplicate Ext-free MC values'!M15,"")</f>
      </c>
    </row>
    <row r="17" spans="1:13" ht="12">
      <c r="A17" s="2">
        <f>'Duplicate Ext-free MC values'!A16</f>
        <v>8</v>
      </c>
      <c r="B17" s="72">
        <f>'Duplicate Ext-free MC values'!B16</f>
        <v>0</v>
      </c>
      <c r="C17" s="12">
        <f>IF(ABS('Duplicate Ext-free MC values'!C16-'Duplicate Ext-free MC values'!C17)&gt;'Error flags'!C$2,'Duplicate Ext-free MC values'!C16,"")</f>
      </c>
      <c r="D17" s="12">
        <f>IF(ABS('Duplicate Ext-free MC values'!D16-'Duplicate Ext-free MC values'!D17)&gt;'Error flags'!D$2,'Duplicate Ext-free MC values'!D16,"")</f>
      </c>
      <c r="E17" s="12">
        <f>IF(ABS('Duplicate Ext-free MC values'!E16-'Duplicate Ext-free MC values'!E17)&gt;'Error flags'!E$2,'Duplicate Ext-free MC values'!E16,"")</f>
      </c>
      <c r="F17" s="12">
        <f>IF(ABS('Duplicate Ext-free MC values'!F16-'Duplicate Ext-free MC values'!F17)&gt;'Error flags'!F$2,'Duplicate Ext-free MC values'!F16,"")</f>
      </c>
      <c r="G17" s="12">
        <f>IF(ABS('Duplicate Ext-free MC values'!G16-'Duplicate Ext-free MC values'!G17)&gt;'Error flags'!G$2,'Duplicate Ext-free MC values'!G16,"")</f>
      </c>
      <c r="H17" s="12">
        <f>IF(ABS('Duplicate Ext-free MC values'!H16-'Duplicate Ext-free MC values'!H17)&gt;'Error flags'!H$2,'Duplicate Ext-free MC values'!H16,"")</f>
      </c>
      <c r="I17" s="12">
        <f>IF(ABS('Duplicate Ext-free MC values'!I16-'Duplicate Ext-free MC values'!I17)&gt;'Error flags'!I$2,'Duplicate Ext-free MC values'!I16,"")</f>
      </c>
      <c r="J17" s="12">
        <f>IF(ABS('Duplicate Ext-free MC values'!J16-'Duplicate Ext-free MC values'!J17)&gt;'Error flags'!J$2,'Duplicate Ext-free MC values'!J16,"")</f>
      </c>
      <c r="K17" s="12">
        <f>IF(ABS('Duplicate Ext-free MC values'!K16-'Duplicate Ext-free MC values'!K17)&gt;'Error flags'!K$2,'Duplicate Ext-free MC values'!K16,"")</f>
      </c>
      <c r="L17" s="12">
        <f>IF(ABS('Duplicate Ext-free MC values'!L16-'Duplicate Ext-free MC values'!L17)&gt;'Error flags'!L$2,'Duplicate Ext-free MC values'!L16,"")</f>
      </c>
      <c r="M17" s="12">
        <f>IF(ABS('Duplicate Ext-free MC values'!M16-'Duplicate Ext-free MC values'!M17)&gt;'Error flags'!M$2,'Duplicate Ext-free MC values'!M16,"")</f>
      </c>
    </row>
    <row r="18" spans="1:13" ht="12">
      <c r="A18" s="2" t="str">
        <f>'Duplicate Ext-free MC values'!A17</f>
        <v>replicate 8</v>
      </c>
      <c r="B18" s="72">
        <f>'Duplicate Ext-free MC values'!B17</f>
        <v>0</v>
      </c>
      <c r="C18" s="12">
        <f>IF(ABS('Duplicate Ext-free MC values'!C16-'Duplicate Ext-free MC values'!C17)&gt;'Error flags'!C$2,'Duplicate Ext-free MC values'!C17,"")</f>
      </c>
      <c r="D18" s="12">
        <f>IF(ABS('Duplicate Ext-free MC values'!D16-'Duplicate Ext-free MC values'!D17)&gt;'Error flags'!D$2,'Duplicate Ext-free MC values'!D17,"")</f>
      </c>
      <c r="E18" s="12">
        <f>IF(ABS('Duplicate Ext-free MC values'!E16-'Duplicate Ext-free MC values'!E17)&gt;'Error flags'!E$2,'Duplicate Ext-free MC values'!E17,"")</f>
      </c>
      <c r="F18" s="12">
        <f>IF(ABS('Duplicate Ext-free MC values'!F16-'Duplicate Ext-free MC values'!F17)&gt;'Error flags'!F$2,'Duplicate Ext-free MC values'!F17,"")</f>
      </c>
      <c r="G18" s="12">
        <f>IF(ABS('Duplicate Ext-free MC values'!G16-'Duplicate Ext-free MC values'!G17)&gt;'Error flags'!G$2,'Duplicate Ext-free MC values'!G17,"")</f>
      </c>
      <c r="H18" s="12">
        <f>IF(ABS('Duplicate Ext-free MC values'!H16-'Duplicate Ext-free MC values'!H17)&gt;'Error flags'!H$2,'Duplicate Ext-free MC values'!H17,"")</f>
      </c>
      <c r="I18" s="12">
        <f>IF(ABS('Duplicate Ext-free MC values'!I16-'Duplicate Ext-free MC values'!I17)&gt;'Error flags'!I$2,'Duplicate Ext-free MC values'!I17,"")</f>
      </c>
      <c r="J18" s="12">
        <f>IF(ABS('Duplicate Ext-free MC values'!J16-'Duplicate Ext-free MC values'!J17)&gt;'Error flags'!J$2,'Duplicate Ext-free MC values'!J17,"")</f>
      </c>
      <c r="K18" s="12">
        <f>IF(ABS('Duplicate Ext-free MC values'!K16-'Duplicate Ext-free MC values'!K17)&gt;'Error flags'!K$2,'Duplicate Ext-free MC values'!K17,"")</f>
      </c>
      <c r="L18" s="12">
        <f>IF(ABS('Duplicate Ext-free MC values'!L16-'Duplicate Ext-free MC values'!L17)&gt;'Error flags'!L$2,'Duplicate Ext-free MC values'!L17,"")</f>
      </c>
      <c r="M18" s="12">
        <f>IF(ABS('Duplicate Ext-free MC values'!M16-'Duplicate Ext-free MC values'!M17)&gt;'Error flags'!M$2,'Duplicate Ext-free MC values'!M17,"")</f>
      </c>
    </row>
    <row r="19" spans="1:13" ht="12">
      <c r="A19" s="2">
        <f>'Duplicate Ext-free MC values'!A18</f>
        <v>9</v>
      </c>
      <c r="B19" s="72">
        <f>'Duplicate Ext-free MC values'!B18</f>
        <v>0</v>
      </c>
      <c r="C19" s="12">
        <f>IF(ABS('Duplicate Ext-free MC values'!C18-'Duplicate Ext-free MC values'!C19)&gt;'Error flags'!C$2,'Duplicate Ext-free MC values'!C18,"")</f>
      </c>
      <c r="D19" s="12">
        <f>IF(ABS('Duplicate Ext-free MC values'!D18-'Duplicate Ext-free MC values'!D19)&gt;'Error flags'!D$2,'Duplicate Ext-free MC values'!D18,"")</f>
      </c>
      <c r="E19" s="12">
        <f>IF(ABS('Duplicate Ext-free MC values'!E18-'Duplicate Ext-free MC values'!E19)&gt;'Error flags'!E$2,'Duplicate Ext-free MC values'!E18,"")</f>
      </c>
      <c r="F19" s="12">
        <f>IF(ABS('Duplicate Ext-free MC values'!F18-'Duplicate Ext-free MC values'!F19)&gt;'Error flags'!F$2,'Duplicate Ext-free MC values'!F18,"")</f>
      </c>
      <c r="G19" s="12">
        <f>IF(ABS('Duplicate Ext-free MC values'!G18-'Duplicate Ext-free MC values'!G19)&gt;'Error flags'!G$2,'Duplicate Ext-free MC values'!G18,"")</f>
      </c>
      <c r="H19" s="12">
        <f>IF(ABS('Duplicate Ext-free MC values'!H18-'Duplicate Ext-free MC values'!H19)&gt;'Error flags'!H$2,'Duplicate Ext-free MC values'!H18,"")</f>
      </c>
      <c r="I19" s="12">
        <f>IF(ABS('Duplicate Ext-free MC values'!I18-'Duplicate Ext-free MC values'!I19)&gt;'Error flags'!I$2,'Duplicate Ext-free MC values'!I18,"")</f>
      </c>
      <c r="J19" s="12">
        <f>IF(ABS('Duplicate Ext-free MC values'!J18-'Duplicate Ext-free MC values'!J19)&gt;'Error flags'!J$2,'Duplicate Ext-free MC values'!J18,"")</f>
      </c>
      <c r="K19" s="12">
        <f>IF(ABS('Duplicate Ext-free MC values'!K18-'Duplicate Ext-free MC values'!K19)&gt;'Error flags'!K$2,'Duplicate Ext-free MC values'!K18,"")</f>
      </c>
      <c r="L19" s="12">
        <f>IF(ABS('Duplicate Ext-free MC values'!L18-'Duplicate Ext-free MC values'!L19)&gt;'Error flags'!L$2,'Duplicate Ext-free MC values'!L18,"")</f>
      </c>
      <c r="M19" s="12">
        <f>IF(ABS('Duplicate Ext-free MC values'!M18-'Duplicate Ext-free MC values'!M19)&gt;'Error flags'!M$2,'Duplicate Ext-free MC values'!M18,"")</f>
      </c>
    </row>
    <row r="20" spans="1:13" ht="12">
      <c r="A20" s="2" t="str">
        <f>'Duplicate Ext-free MC values'!A19</f>
        <v>replicate 9</v>
      </c>
      <c r="B20" s="72">
        <f>'Duplicate Ext-free MC values'!B19</f>
        <v>0</v>
      </c>
      <c r="C20" s="12">
        <f>IF(ABS('Duplicate Ext-free MC values'!C18-'Duplicate Ext-free MC values'!C19)&gt;'Error flags'!C$2,'Duplicate Ext-free MC values'!C19,"")</f>
      </c>
      <c r="D20" s="12">
        <f>IF(ABS('Duplicate Ext-free MC values'!D18-'Duplicate Ext-free MC values'!D19)&gt;'Error flags'!D$2,'Duplicate Ext-free MC values'!D19,"")</f>
      </c>
      <c r="E20" s="12">
        <f>IF(ABS('Duplicate Ext-free MC values'!E18-'Duplicate Ext-free MC values'!E19)&gt;'Error flags'!E$2,'Duplicate Ext-free MC values'!E19,"")</f>
      </c>
      <c r="F20" s="12">
        <f>IF(ABS('Duplicate Ext-free MC values'!F18-'Duplicate Ext-free MC values'!F19)&gt;'Error flags'!F$2,'Duplicate Ext-free MC values'!F19,"")</f>
      </c>
      <c r="G20" s="12">
        <f>IF(ABS('Duplicate Ext-free MC values'!G18-'Duplicate Ext-free MC values'!G19)&gt;'Error flags'!G$2,'Duplicate Ext-free MC values'!G19,"")</f>
      </c>
      <c r="H20" s="12">
        <f>IF(ABS('Duplicate Ext-free MC values'!H18-'Duplicate Ext-free MC values'!H19)&gt;'Error flags'!H$2,'Duplicate Ext-free MC values'!H19,"")</f>
      </c>
      <c r="I20" s="12">
        <f>IF(ABS('Duplicate Ext-free MC values'!I18-'Duplicate Ext-free MC values'!I19)&gt;'Error flags'!I$2,'Duplicate Ext-free MC values'!I19,"")</f>
      </c>
      <c r="J20" s="12">
        <f>IF(ABS('Duplicate Ext-free MC values'!J18-'Duplicate Ext-free MC values'!J19)&gt;'Error flags'!J$2,'Duplicate Ext-free MC values'!J19,"")</f>
      </c>
      <c r="K20" s="12">
        <f>IF(ABS('Duplicate Ext-free MC values'!K18-'Duplicate Ext-free MC values'!K19)&gt;'Error flags'!K$2,'Duplicate Ext-free MC values'!K19,"")</f>
      </c>
      <c r="L20" s="12">
        <f>IF(ABS('Duplicate Ext-free MC values'!L18-'Duplicate Ext-free MC values'!L19)&gt;'Error flags'!L$2,'Duplicate Ext-free MC values'!L19,"")</f>
      </c>
      <c r="M20" s="12">
        <f>IF(ABS('Duplicate Ext-free MC values'!M18-'Duplicate Ext-free MC values'!M19)&gt;'Error flags'!M$2,'Duplicate Ext-free MC values'!M19,"")</f>
      </c>
    </row>
    <row r="21" spans="1:13" ht="12">
      <c r="A21" s="2">
        <f>'Duplicate Ext-free MC values'!A20</f>
        <v>10</v>
      </c>
      <c r="B21" s="72">
        <f>'Duplicate Ext-free MC values'!B20</f>
        <v>0</v>
      </c>
      <c r="C21" s="12">
        <f>IF(ABS('Duplicate Ext-free MC values'!C20-'Duplicate Ext-free MC values'!C21)&gt;'Error flags'!C$2,'Duplicate Ext-free MC values'!C20,"")</f>
      </c>
      <c r="D21" s="12">
        <f>IF(ABS('Duplicate Ext-free MC values'!D20-'Duplicate Ext-free MC values'!D21)&gt;'Error flags'!D$2,'Duplicate Ext-free MC values'!D20,"")</f>
      </c>
      <c r="E21" s="12">
        <f>IF(ABS('Duplicate Ext-free MC values'!E20-'Duplicate Ext-free MC values'!E21)&gt;'Error flags'!E$2,'Duplicate Ext-free MC values'!E20,"")</f>
      </c>
      <c r="F21" s="12">
        <f>IF(ABS('Duplicate Ext-free MC values'!F20-'Duplicate Ext-free MC values'!F21)&gt;'Error flags'!F$2,'Duplicate Ext-free MC values'!F20,"")</f>
      </c>
      <c r="G21" s="12">
        <f>IF(ABS('Duplicate Ext-free MC values'!G20-'Duplicate Ext-free MC values'!G21)&gt;'Error flags'!G$2,'Duplicate Ext-free MC values'!G20,"")</f>
      </c>
      <c r="H21" s="12">
        <f>IF(ABS('Duplicate Ext-free MC values'!H20-'Duplicate Ext-free MC values'!H21)&gt;'Error flags'!H$2,'Duplicate Ext-free MC values'!H20,"")</f>
      </c>
      <c r="I21" s="12">
        <f>IF(ABS('Duplicate Ext-free MC values'!I20-'Duplicate Ext-free MC values'!I21)&gt;'Error flags'!I$2,'Duplicate Ext-free MC values'!I20,"")</f>
      </c>
      <c r="J21" s="12">
        <f>IF(ABS('Duplicate Ext-free MC values'!J20-'Duplicate Ext-free MC values'!J21)&gt;'Error flags'!J$2,'Duplicate Ext-free MC values'!J20,"")</f>
      </c>
      <c r="K21" s="12">
        <f>IF(ABS('Duplicate Ext-free MC values'!K20-'Duplicate Ext-free MC values'!K21)&gt;'Error flags'!K$2,'Duplicate Ext-free MC values'!K20,"")</f>
      </c>
      <c r="L21" s="12">
        <f>IF(ABS('Duplicate Ext-free MC values'!L20-'Duplicate Ext-free MC values'!L21)&gt;'Error flags'!L$2,'Duplicate Ext-free MC values'!L20,"")</f>
      </c>
      <c r="M21" s="12">
        <f>IF(ABS('Duplicate Ext-free MC values'!M20-'Duplicate Ext-free MC values'!M21)&gt;'Error flags'!M$2,'Duplicate Ext-free MC values'!M20,"")</f>
      </c>
    </row>
    <row r="22" spans="1:13" ht="12">
      <c r="A22" s="2" t="str">
        <f>'Duplicate Ext-free MC values'!A21</f>
        <v>replicate 10</v>
      </c>
      <c r="B22" s="72">
        <f>'Duplicate Ext-free MC values'!B21</f>
        <v>0</v>
      </c>
      <c r="C22" s="12">
        <f>IF(ABS('Duplicate Ext-free MC values'!C20-'Duplicate Ext-free MC values'!C21)&gt;'Error flags'!C$2,'Duplicate Ext-free MC values'!C21,"")</f>
      </c>
      <c r="D22" s="12">
        <f>IF(ABS('Duplicate Ext-free MC values'!D20-'Duplicate Ext-free MC values'!D21)&gt;'Error flags'!D$2,'Duplicate Ext-free MC values'!D21,"")</f>
      </c>
      <c r="E22" s="12">
        <f>IF(ABS('Duplicate Ext-free MC values'!E20-'Duplicate Ext-free MC values'!E21)&gt;'Error flags'!E$2,'Duplicate Ext-free MC values'!E21,"")</f>
      </c>
      <c r="F22" s="12">
        <f>IF(ABS('Duplicate Ext-free MC values'!F20-'Duplicate Ext-free MC values'!F21)&gt;'Error flags'!F$2,'Duplicate Ext-free MC values'!F21,"")</f>
      </c>
      <c r="G22" s="12">
        <f>IF(ABS('Duplicate Ext-free MC values'!G20-'Duplicate Ext-free MC values'!G21)&gt;'Error flags'!G$2,'Duplicate Ext-free MC values'!G21,"")</f>
      </c>
      <c r="H22" s="12">
        <f>IF(ABS('Duplicate Ext-free MC values'!H20-'Duplicate Ext-free MC values'!H21)&gt;'Error flags'!H$2,'Duplicate Ext-free MC values'!H21,"")</f>
      </c>
      <c r="I22" s="12">
        <f>IF(ABS('Duplicate Ext-free MC values'!I20-'Duplicate Ext-free MC values'!I21)&gt;'Error flags'!I$2,'Duplicate Ext-free MC values'!I21,"")</f>
      </c>
      <c r="J22" s="12">
        <f>IF(ABS('Duplicate Ext-free MC values'!J20-'Duplicate Ext-free MC values'!J21)&gt;'Error flags'!J$2,'Duplicate Ext-free MC values'!J21,"")</f>
      </c>
      <c r="K22" s="12">
        <f>IF(ABS('Duplicate Ext-free MC values'!K20-'Duplicate Ext-free MC values'!K21)&gt;'Error flags'!K$2,'Duplicate Ext-free MC values'!K21,"")</f>
      </c>
      <c r="L22" s="12">
        <f>IF(ABS('Duplicate Ext-free MC values'!L20-'Duplicate Ext-free MC values'!L21)&gt;'Error flags'!L$2,'Duplicate Ext-free MC values'!L21,"")</f>
      </c>
      <c r="M22" s="12">
        <f>IF(ABS('Duplicate Ext-free MC values'!M20-'Duplicate Ext-free MC values'!M21)&gt;'Error flags'!M$2,'Duplicate Ext-free MC values'!M21,"")</f>
      </c>
    </row>
    <row r="23" spans="1:13" ht="12">
      <c r="A23" s="2">
        <f>'Duplicate Ext-free MC values'!A22</f>
        <v>11</v>
      </c>
      <c r="B23" s="72">
        <f>'Duplicate Ext-free MC values'!B22</f>
        <v>0</v>
      </c>
      <c r="C23" s="12">
        <f>IF(ABS('Duplicate Ext-free MC values'!C22-'Duplicate Ext-free MC values'!C23)&gt;'Error flags'!C$2,'Duplicate Ext-free MC values'!C22,"")</f>
      </c>
      <c r="D23" s="12">
        <f>IF(ABS('Duplicate Ext-free MC values'!D22-'Duplicate Ext-free MC values'!D23)&gt;'Error flags'!D$2,'Duplicate Ext-free MC values'!D22,"")</f>
      </c>
      <c r="E23" s="12">
        <f>IF(ABS('Duplicate Ext-free MC values'!E22-'Duplicate Ext-free MC values'!E23)&gt;'Error flags'!E$2,'Duplicate Ext-free MC values'!E22,"")</f>
      </c>
      <c r="F23" s="12">
        <f>IF(ABS('Duplicate Ext-free MC values'!F22-'Duplicate Ext-free MC values'!F23)&gt;'Error flags'!F$2,'Duplicate Ext-free MC values'!F22,"")</f>
      </c>
      <c r="G23" s="12">
        <f>IF(ABS('Duplicate Ext-free MC values'!G22-'Duplicate Ext-free MC values'!G23)&gt;'Error flags'!G$2,'Duplicate Ext-free MC values'!G22,"")</f>
      </c>
      <c r="H23" s="12">
        <f>IF(ABS('Duplicate Ext-free MC values'!H22-'Duplicate Ext-free MC values'!H23)&gt;'Error flags'!H$2,'Duplicate Ext-free MC values'!H22,"")</f>
      </c>
      <c r="I23" s="12">
        <f>IF(ABS('Duplicate Ext-free MC values'!I22-'Duplicate Ext-free MC values'!I23)&gt;'Error flags'!I$2,'Duplicate Ext-free MC values'!I22,"")</f>
      </c>
      <c r="J23" s="12">
        <f>IF(ABS('Duplicate Ext-free MC values'!J22-'Duplicate Ext-free MC values'!J23)&gt;'Error flags'!J$2,'Duplicate Ext-free MC values'!J22,"")</f>
      </c>
      <c r="K23" s="12">
        <f>IF(ABS('Duplicate Ext-free MC values'!K22-'Duplicate Ext-free MC values'!K23)&gt;'Error flags'!K$2,'Duplicate Ext-free MC values'!K22,"")</f>
      </c>
      <c r="L23" s="12">
        <f>IF(ABS('Duplicate Ext-free MC values'!L22-'Duplicate Ext-free MC values'!L23)&gt;'Error flags'!L$2,'Duplicate Ext-free MC values'!L22,"")</f>
      </c>
      <c r="M23" s="12">
        <f>IF(ABS('Duplicate Ext-free MC values'!M22-'Duplicate Ext-free MC values'!M23)&gt;'Error flags'!M$2,'Duplicate Ext-free MC values'!M22,"")</f>
      </c>
    </row>
    <row r="24" spans="1:13" ht="12">
      <c r="A24" s="2" t="str">
        <f>'Duplicate Ext-free MC values'!A23</f>
        <v>replicate 11</v>
      </c>
      <c r="B24" s="72">
        <f>'Duplicate Ext-free MC values'!B23</f>
        <v>0</v>
      </c>
      <c r="C24" s="12">
        <f>IF(ABS('Duplicate Ext-free MC values'!C22-'Duplicate Ext-free MC values'!C23)&gt;'Error flags'!C$2,'Duplicate Ext-free MC values'!C23,"")</f>
      </c>
      <c r="D24" s="12">
        <f>IF(ABS('Duplicate Ext-free MC values'!D22-'Duplicate Ext-free MC values'!D23)&gt;'Error flags'!D$2,'Duplicate Ext-free MC values'!D23,"")</f>
      </c>
      <c r="E24" s="12">
        <f>IF(ABS('Duplicate Ext-free MC values'!E22-'Duplicate Ext-free MC values'!E23)&gt;'Error flags'!E$2,'Duplicate Ext-free MC values'!E23,"")</f>
      </c>
      <c r="F24" s="12">
        <f>IF(ABS('Duplicate Ext-free MC values'!F22-'Duplicate Ext-free MC values'!F23)&gt;'Error flags'!F$2,'Duplicate Ext-free MC values'!F23,"")</f>
      </c>
      <c r="G24" s="12">
        <f>IF(ABS('Duplicate Ext-free MC values'!G22-'Duplicate Ext-free MC values'!G23)&gt;'Error flags'!G$2,'Duplicate Ext-free MC values'!G23,"")</f>
      </c>
      <c r="H24" s="12">
        <f>IF(ABS('Duplicate Ext-free MC values'!H22-'Duplicate Ext-free MC values'!H23)&gt;'Error flags'!H$2,'Duplicate Ext-free MC values'!H23,"")</f>
      </c>
      <c r="I24" s="12">
        <f>IF(ABS('Duplicate Ext-free MC values'!I22-'Duplicate Ext-free MC values'!I23)&gt;'Error flags'!I$2,'Duplicate Ext-free MC values'!I23,"")</f>
      </c>
      <c r="J24" s="12">
        <f>IF(ABS('Duplicate Ext-free MC values'!J22-'Duplicate Ext-free MC values'!J23)&gt;'Error flags'!J$2,'Duplicate Ext-free MC values'!J23,"")</f>
      </c>
      <c r="K24" s="12">
        <f>IF(ABS('Duplicate Ext-free MC values'!K22-'Duplicate Ext-free MC values'!K23)&gt;'Error flags'!K$2,'Duplicate Ext-free MC values'!K23,"")</f>
      </c>
      <c r="L24" s="12">
        <f>IF(ABS('Duplicate Ext-free MC values'!L22-'Duplicate Ext-free MC values'!L23)&gt;'Error flags'!L$2,'Duplicate Ext-free MC values'!L23,"")</f>
      </c>
      <c r="M24" s="12">
        <f>IF(ABS('Duplicate Ext-free MC values'!M22-'Duplicate Ext-free MC values'!M23)&gt;'Error flags'!M$2,'Duplicate Ext-free MC values'!M23,"")</f>
      </c>
    </row>
    <row r="25" spans="1:13" ht="12">
      <c r="A25" s="2">
        <f>'Duplicate Ext-free MC values'!A24</f>
        <v>12</v>
      </c>
      <c r="B25" s="72">
        <f>'Duplicate Ext-free MC values'!B24</f>
        <v>0</v>
      </c>
      <c r="C25" s="12">
        <f>IF(ABS('Duplicate Ext-free MC values'!C24-'Duplicate Ext-free MC values'!C25)&gt;'Error flags'!C$2,'Duplicate Ext-free MC values'!C24,"")</f>
      </c>
      <c r="D25" s="12">
        <f>IF(ABS('Duplicate Ext-free MC values'!D24-'Duplicate Ext-free MC values'!D25)&gt;'Error flags'!D$2,'Duplicate Ext-free MC values'!D24,"")</f>
      </c>
      <c r="E25" s="12">
        <f>IF(ABS('Duplicate Ext-free MC values'!E24-'Duplicate Ext-free MC values'!E25)&gt;'Error flags'!E$2,'Duplicate Ext-free MC values'!E24,"")</f>
      </c>
      <c r="F25" s="12">
        <f>IF(ABS('Duplicate Ext-free MC values'!F24-'Duplicate Ext-free MC values'!F25)&gt;'Error flags'!F$2,'Duplicate Ext-free MC values'!F24,"")</f>
      </c>
      <c r="G25" s="12">
        <f>IF(ABS('Duplicate Ext-free MC values'!G24-'Duplicate Ext-free MC values'!G25)&gt;'Error flags'!G$2,'Duplicate Ext-free MC values'!G24,"")</f>
      </c>
      <c r="H25" s="12">
        <f>IF(ABS('Duplicate Ext-free MC values'!H24-'Duplicate Ext-free MC values'!H25)&gt;'Error flags'!H$2,'Duplicate Ext-free MC values'!H24,"")</f>
      </c>
      <c r="I25" s="12">
        <f>IF(ABS('Duplicate Ext-free MC values'!I24-'Duplicate Ext-free MC values'!I25)&gt;'Error flags'!I$2,'Duplicate Ext-free MC values'!I24,"")</f>
      </c>
      <c r="J25" s="12">
        <f>IF(ABS('Duplicate Ext-free MC values'!J24-'Duplicate Ext-free MC values'!J25)&gt;'Error flags'!J$2,'Duplicate Ext-free MC values'!J24,"")</f>
      </c>
      <c r="K25" s="12">
        <f>IF(ABS('Duplicate Ext-free MC values'!K24-'Duplicate Ext-free MC values'!K25)&gt;'Error flags'!K$2,'Duplicate Ext-free MC values'!K24,"")</f>
      </c>
      <c r="L25" s="12">
        <f>IF(ABS('Duplicate Ext-free MC values'!L24-'Duplicate Ext-free MC values'!L25)&gt;'Error flags'!L$2,'Duplicate Ext-free MC values'!L24,"")</f>
      </c>
      <c r="M25" s="12">
        <f>IF(ABS('Duplicate Ext-free MC values'!M24-'Duplicate Ext-free MC values'!M25)&gt;'Error flags'!M$2,'Duplicate Ext-free MC values'!M24,"")</f>
      </c>
    </row>
    <row r="26" spans="1:13" ht="12">
      <c r="A26" s="2" t="str">
        <f>'Duplicate Ext-free MC values'!A25</f>
        <v>replicate 12</v>
      </c>
      <c r="B26" s="72">
        <f>'Duplicate Ext-free MC values'!B25</f>
        <v>0</v>
      </c>
      <c r="C26" s="12">
        <f>IF(ABS('Duplicate Ext-free MC values'!C24-'Duplicate Ext-free MC values'!C25)&gt;'Error flags'!C$2,'Duplicate Ext-free MC values'!C25,"")</f>
      </c>
      <c r="D26" s="12">
        <f>IF(ABS('Duplicate Ext-free MC values'!D24-'Duplicate Ext-free MC values'!D25)&gt;'Error flags'!D$2,'Duplicate Ext-free MC values'!D25,"")</f>
      </c>
      <c r="E26" s="12">
        <f>IF(ABS('Duplicate Ext-free MC values'!E24-'Duplicate Ext-free MC values'!E25)&gt;'Error flags'!E$2,'Duplicate Ext-free MC values'!E25,"")</f>
      </c>
      <c r="F26" s="12">
        <f>IF(ABS('Duplicate Ext-free MC values'!F24-'Duplicate Ext-free MC values'!F25)&gt;'Error flags'!F$2,'Duplicate Ext-free MC values'!F25,"")</f>
      </c>
      <c r="G26" s="12">
        <f>IF(ABS('Duplicate Ext-free MC values'!G24-'Duplicate Ext-free MC values'!G25)&gt;'Error flags'!G$2,'Duplicate Ext-free MC values'!G25,"")</f>
      </c>
      <c r="H26" s="12">
        <f>IF(ABS('Duplicate Ext-free MC values'!H24-'Duplicate Ext-free MC values'!H25)&gt;'Error flags'!H$2,'Duplicate Ext-free MC values'!H25,"")</f>
      </c>
      <c r="I26" s="12">
        <f>IF(ABS('Duplicate Ext-free MC values'!I24-'Duplicate Ext-free MC values'!I25)&gt;'Error flags'!I$2,'Duplicate Ext-free MC values'!I25,"")</f>
      </c>
      <c r="J26" s="12">
        <f>IF(ABS('Duplicate Ext-free MC values'!J24-'Duplicate Ext-free MC values'!J25)&gt;'Error flags'!J$2,'Duplicate Ext-free MC values'!J25,"")</f>
      </c>
      <c r="K26" s="12">
        <f>IF(ABS('Duplicate Ext-free MC values'!K24-'Duplicate Ext-free MC values'!K25)&gt;'Error flags'!K$2,'Duplicate Ext-free MC values'!K25,"")</f>
      </c>
      <c r="L26" s="12">
        <f>IF(ABS('Duplicate Ext-free MC values'!L24-'Duplicate Ext-free MC values'!L25)&gt;'Error flags'!L$2,'Duplicate Ext-free MC values'!L25,"")</f>
      </c>
      <c r="M26" s="12">
        <f>IF(ABS('Duplicate Ext-free MC values'!M24-'Duplicate Ext-free MC values'!M25)&gt;'Error flags'!M$2,'Duplicate Ext-free MC values'!M25,"")</f>
      </c>
    </row>
    <row r="27" spans="1:13" ht="12">
      <c r="A27" s="2">
        <f>'Duplicate Ext-free MC values'!A26</f>
        <v>13</v>
      </c>
      <c r="B27" s="72">
        <f>'Duplicate Ext-free MC values'!B26</f>
        <v>0</v>
      </c>
      <c r="C27" s="12">
        <f>IF(ABS('Duplicate Ext-free MC values'!C26-'Duplicate Ext-free MC values'!C27)&gt;'Error flags'!C$2,'Duplicate Ext-free MC values'!C26,"")</f>
      </c>
      <c r="D27" s="12">
        <f>IF(ABS('Duplicate Ext-free MC values'!D26-'Duplicate Ext-free MC values'!D27)&gt;'Error flags'!D$2,'Duplicate Ext-free MC values'!D26,"")</f>
      </c>
      <c r="E27" s="12">
        <f>IF(ABS('Duplicate Ext-free MC values'!E26-'Duplicate Ext-free MC values'!E27)&gt;'Error flags'!E$2,'Duplicate Ext-free MC values'!E26,"")</f>
      </c>
      <c r="F27" s="12">
        <f>IF(ABS('Duplicate Ext-free MC values'!F26-'Duplicate Ext-free MC values'!F27)&gt;'Error flags'!F$2,'Duplicate Ext-free MC values'!F26,"")</f>
      </c>
      <c r="G27" s="12">
        <f>IF(ABS('Duplicate Ext-free MC values'!G26-'Duplicate Ext-free MC values'!G27)&gt;'Error flags'!G$2,'Duplicate Ext-free MC values'!G26,"")</f>
      </c>
      <c r="H27" s="12">
        <f>IF(ABS('Duplicate Ext-free MC values'!H26-'Duplicate Ext-free MC values'!H27)&gt;'Error flags'!H$2,'Duplicate Ext-free MC values'!H26,"")</f>
      </c>
      <c r="I27" s="12">
        <f>IF(ABS('Duplicate Ext-free MC values'!I26-'Duplicate Ext-free MC values'!I27)&gt;'Error flags'!I$2,'Duplicate Ext-free MC values'!I26,"")</f>
      </c>
      <c r="J27" s="12">
        <f>IF(ABS('Duplicate Ext-free MC values'!J26-'Duplicate Ext-free MC values'!J27)&gt;'Error flags'!J$2,'Duplicate Ext-free MC values'!J26,"")</f>
      </c>
      <c r="K27" s="12">
        <f>IF(ABS('Duplicate Ext-free MC values'!K26-'Duplicate Ext-free MC values'!K27)&gt;'Error flags'!K$2,'Duplicate Ext-free MC values'!K26,"")</f>
      </c>
      <c r="L27" s="12">
        <f>IF(ABS('Duplicate Ext-free MC values'!L26-'Duplicate Ext-free MC values'!L27)&gt;'Error flags'!L$2,'Duplicate Ext-free MC values'!L26,"")</f>
      </c>
      <c r="M27" s="12">
        <f>IF(ABS('Duplicate Ext-free MC values'!M26-'Duplicate Ext-free MC values'!M27)&gt;'Error flags'!M$2,'Duplicate Ext-free MC values'!M26,"")</f>
      </c>
    </row>
    <row r="28" spans="1:13" ht="12">
      <c r="A28" s="2" t="str">
        <f>'Duplicate Ext-free MC values'!A27</f>
        <v>replicate 13</v>
      </c>
      <c r="B28" s="72">
        <f>'Duplicate Ext-free MC values'!B27</f>
        <v>0</v>
      </c>
      <c r="C28" s="12">
        <f>IF(ABS('Duplicate Ext-free MC values'!C26-'Duplicate Ext-free MC values'!C27)&gt;'Error flags'!C$2,'Duplicate Ext-free MC values'!C27,"")</f>
      </c>
      <c r="D28" s="12">
        <f>IF(ABS('Duplicate Ext-free MC values'!D26-'Duplicate Ext-free MC values'!D27)&gt;'Error flags'!D$2,'Duplicate Ext-free MC values'!D27,"")</f>
      </c>
      <c r="E28" s="12">
        <f>IF(ABS('Duplicate Ext-free MC values'!E26-'Duplicate Ext-free MC values'!E27)&gt;'Error flags'!E$2,'Duplicate Ext-free MC values'!E27,"")</f>
      </c>
      <c r="F28" s="12">
        <f>IF(ABS('Duplicate Ext-free MC values'!F26-'Duplicate Ext-free MC values'!F27)&gt;'Error flags'!F$2,'Duplicate Ext-free MC values'!F27,"")</f>
      </c>
      <c r="G28" s="12">
        <f>IF(ABS('Duplicate Ext-free MC values'!G26-'Duplicate Ext-free MC values'!G27)&gt;'Error flags'!G$2,'Duplicate Ext-free MC values'!G27,"")</f>
      </c>
      <c r="H28" s="12">
        <f>IF(ABS('Duplicate Ext-free MC values'!H26-'Duplicate Ext-free MC values'!H27)&gt;'Error flags'!H$2,'Duplicate Ext-free MC values'!H27,"")</f>
      </c>
      <c r="I28" s="12">
        <f>IF(ABS('Duplicate Ext-free MC values'!I26-'Duplicate Ext-free MC values'!I27)&gt;'Error flags'!I$2,'Duplicate Ext-free MC values'!I27,"")</f>
      </c>
      <c r="J28" s="12">
        <f>IF(ABS('Duplicate Ext-free MC values'!J26-'Duplicate Ext-free MC values'!J27)&gt;'Error flags'!J$2,'Duplicate Ext-free MC values'!J27,"")</f>
      </c>
      <c r="K28" s="12">
        <f>IF(ABS('Duplicate Ext-free MC values'!K26-'Duplicate Ext-free MC values'!K27)&gt;'Error flags'!K$2,'Duplicate Ext-free MC values'!K27,"")</f>
      </c>
      <c r="L28" s="12">
        <f>IF(ABS('Duplicate Ext-free MC values'!L26-'Duplicate Ext-free MC values'!L27)&gt;'Error flags'!L$2,'Duplicate Ext-free MC values'!L27,"")</f>
      </c>
      <c r="M28" s="12">
        <f>IF(ABS('Duplicate Ext-free MC values'!M26-'Duplicate Ext-free MC values'!M27)&gt;'Error flags'!M$2,'Duplicate Ext-free MC values'!M27,"")</f>
      </c>
    </row>
    <row r="29" spans="1:13" ht="12">
      <c r="A29" s="2">
        <f>'Duplicate Ext-free MC values'!A28</f>
        <v>14</v>
      </c>
      <c r="B29" s="72">
        <f>'Duplicate Ext-free MC values'!B28</f>
        <v>0</v>
      </c>
      <c r="C29" s="12">
        <f>IF(ABS('Duplicate Ext-free MC values'!C28-'Duplicate Ext-free MC values'!C29)&gt;'Error flags'!C$2,'Duplicate Ext-free MC values'!C28,"")</f>
      </c>
      <c r="D29" s="12">
        <f>IF(ABS('Duplicate Ext-free MC values'!D28-'Duplicate Ext-free MC values'!D29)&gt;'Error flags'!D$2,'Duplicate Ext-free MC values'!D28,"")</f>
      </c>
      <c r="E29" s="12">
        <f>IF(ABS('Duplicate Ext-free MC values'!E28-'Duplicate Ext-free MC values'!E29)&gt;'Error flags'!E$2,'Duplicate Ext-free MC values'!E28,"")</f>
      </c>
      <c r="F29" s="12">
        <f>IF(ABS('Duplicate Ext-free MC values'!F28-'Duplicate Ext-free MC values'!F29)&gt;'Error flags'!F$2,'Duplicate Ext-free MC values'!F28,"")</f>
      </c>
      <c r="G29" s="12">
        <f>IF(ABS('Duplicate Ext-free MC values'!G28-'Duplicate Ext-free MC values'!G29)&gt;'Error flags'!G$2,'Duplicate Ext-free MC values'!G28,"")</f>
      </c>
      <c r="H29" s="12">
        <f>IF(ABS('Duplicate Ext-free MC values'!H28-'Duplicate Ext-free MC values'!H29)&gt;'Error flags'!H$2,'Duplicate Ext-free MC values'!H28,"")</f>
      </c>
      <c r="I29" s="12">
        <f>IF(ABS('Duplicate Ext-free MC values'!I28-'Duplicate Ext-free MC values'!I29)&gt;'Error flags'!I$2,'Duplicate Ext-free MC values'!I28,"")</f>
      </c>
      <c r="J29" s="12">
        <f>IF(ABS('Duplicate Ext-free MC values'!J28-'Duplicate Ext-free MC values'!J29)&gt;'Error flags'!J$2,'Duplicate Ext-free MC values'!J28,"")</f>
      </c>
      <c r="K29" s="12">
        <f>IF(ABS('Duplicate Ext-free MC values'!K28-'Duplicate Ext-free MC values'!K29)&gt;'Error flags'!K$2,'Duplicate Ext-free MC values'!K28,"")</f>
      </c>
      <c r="L29" s="12">
        <f>IF(ABS('Duplicate Ext-free MC values'!L28-'Duplicate Ext-free MC values'!L29)&gt;'Error flags'!L$2,'Duplicate Ext-free MC values'!L28,"")</f>
      </c>
      <c r="M29" s="12">
        <f>IF(ABS('Duplicate Ext-free MC values'!M28-'Duplicate Ext-free MC values'!M29)&gt;'Error flags'!M$2,'Duplicate Ext-free MC values'!M28,"")</f>
      </c>
    </row>
    <row r="30" spans="1:13" ht="12">
      <c r="A30" s="2" t="str">
        <f>'Duplicate Ext-free MC values'!A29</f>
        <v>replicate 14</v>
      </c>
      <c r="B30" s="72">
        <f>'Duplicate Ext-free MC values'!B29</f>
        <v>0</v>
      </c>
      <c r="C30" s="12">
        <f>IF(ABS('Duplicate Ext-free MC values'!C28-'Duplicate Ext-free MC values'!C29)&gt;'Error flags'!C$2,'Duplicate Ext-free MC values'!C29,"")</f>
      </c>
      <c r="D30" s="12">
        <f>IF(ABS('Duplicate Ext-free MC values'!D28-'Duplicate Ext-free MC values'!D29)&gt;'Error flags'!D$2,'Duplicate Ext-free MC values'!D29,"")</f>
      </c>
      <c r="E30" s="12">
        <f>IF(ABS('Duplicate Ext-free MC values'!E28-'Duplicate Ext-free MC values'!E29)&gt;'Error flags'!E$2,'Duplicate Ext-free MC values'!E29,"")</f>
      </c>
      <c r="F30" s="12">
        <f>IF(ABS('Duplicate Ext-free MC values'!F28-'Duplicate Ext-free MC values'!F29)&gt;'Error flags'!F$2,'Duplicate Ext-free MC values'!F29,"")</f>
      </c>
      <c r="G30" s="12">
        <f>IF(ABS('Duplicate Ext-free MC values'!G28-'Duplicate Ext-free MC values'!G29)&gt;'Error flags'!G$2,'Duplicate Ext-free MC values'!G29,"")</f>
      </c>
      <c r="H30" s="12">
        <f>IF(ABS('Duplicate Ext-free MC values'!H28-'Duplicate Ext-free MC values'!H29)&gt;'Error flags'!H$2,'Duplicate Ext-free MC values'!H29,"")</f>
      </c>
      <c r="I30" s="12">
        <f>IF(ABS('Duplicate Ext-free MC values'!I28-'Duplicate Ext-free MC values'!I29)&gt;'Error flags'!I$2,'Duplicate Ext-free MC values'!I29,"")</f>
      </c>
      <c r="J30" s="12">
        <f>IF(ABS('Duplicate Ext-free MC values'!J28-'Duplicate Ext-free MC values'!J29)&gt;'Error flags'!J$2,'Duplicate Ext-free MC values'!J29,"")</f>
      </c>
      <c r="K30" s="12">
        <f>IF(ABS('Duplicate Ext-free MC values'!K28-'Duplicate Ext-free MC values'!K29)&gt;'Error flags'!K$2,'Duplicate Ext-free MC values'!K29,"")</f>
      </c>
      <c r="L30" s="12">
        <f>IF(ABS('Duplicate Ext-free MC values'!L28-'Duplicate Ext-free MC values'!L29)&gt;'Error flags'!L$2,'Duplicate Ext-free MC values'!L29,"")</f>
      </c>
      <c r="M30" s="12">
        <f>IF(ABS('Duplicate Ext-free MC values'!M28-'Duplicate Ext-free MC values'!M29)&gt;'Error flags'!M$2,'Duplicate Ext-free MC values'!M29,"")</f>
      </c>
    </row>
    <row r="31" spans="1:13" ht="12">
      <c r="A31" s="2">
        <f>'Duplicate Ext-free MC values'!A30</f>
        <v>15</v>
      </c>
      <c r="B31" s="72">
        <f>'Duplicate Ext-free MC values'!B30</f>
        <v>0</v>
      </c>
      <c r="C31" s="12">
        <f>IF(ABS('Duplicate Ext-free MC values'!C30-'Duplicate Ext-free MC values'!C31)&gt;'Error flags'!C$2,'Duplicate Ext-free MC values'!C30,"")</f>
      </c>
      <c r="D31" s="12">
        <f>IF(ABS('Duplicate Ext-free MC values'!D30-'Duplicate Ext-free MC values'!D31)&gt;'Error flags'!D$2,'Duplicate Ext-free MC values'!D30,"")</f>
      </c>
      <c r="E31" s="12">
        <f>IF(ABS('Duplicate Ext-free MC values'!E30-'Duplicate Ext-free MC values'!E31)&gt;'Error flags'!E$2,'Duplicate Ext-free MC values'!E30,"")</f>
      </c>
      <c r="F31" s="12">
        <f>IF(ABS('Duplicate Ext-free MC values'!F30-'Duplicate Ext-free MC values'!F31)&gt;'Error flags'!F$2,'Duplicate Ext-free MC values'!F30,"")</f>
      </c>
      <c r="G31" s="12">
        <f>IF(ABS('Duplicate Ext-free MC values'!G30-'Duplicate Ext-free MC values'!G31)&gt;'Error flags'!G$2,'Duplicate Ext-free MC values'!G30,"")</f>
      </c>
      <c r="H31" s="12">
        <f>IF(ABS('Duplicate Ext-free MC values'!H30-'Duplicate Ext-free MC values'!H31)&gt;'Error flags'!H$2,'Duplicate Ext-free MC values'!H30,"")</f>
      </c>
      <c r="I31" s="12">
        <f>IF(ABS('Duplicate Ext-free MC values'!I30-'Duplicate Ext-free MC values'!I31)&gt;'Error flags'!I$2,'Duplicate Ext-free MC values'!I30,"")</f>
      </c>
      <c r="J31" s="12">
        <f>IF(ABS('Duplicate Ext-free MC values'!J30-'Duplicate Ext-free MC values'!J31)&gt;'Error flags'!J$2,'Duplicate Ext-free MC values'!J30,"")</f>
      </c>
      <c r="K31" s="12">
        <f>IF(ABS('Duplicate Ext-free MC values'!K30-'Duplicate Ext-free MC values'!K31)&gt;'Error flags'!K$2,'Duplicate Ext-free MC values'!K30,"")</f>
      </c>
      <c r="L31" s="12">
        <f>IF(ABS('Duplicate Ext-free MC values'!L30-'Duplicate Ext-free MC values'!L31)&gt;'Error flags'!L$2,'Duplicate Ext-free MC values'!L30,"")</f>
      </c>
      <c r="M31" s="12">
        <f>IF(ABS('Duplicate Ext-free MC values'!M30-'Duplicate Ext-free MC values'!M31)&gt;'Error flags'!M$2,'Duplicate Ext-free MC values'!M30,"")</f>
      </c>
    </row>
    <row r="32" spans="1:13" ht="12">
      <c r="A32" s="2" t="str">
        <f>'Duplicate Ext-free MC values'!A31</f>
        <v>replicate 15</v>
      </c>
      <c r="B32" s="72">
        <f>'Duplicate Ext-free MC values'!B31</f>
        <v>0</v>
      </c>
      <c r="C32" s="12">
        <f>IF(ABS('Duplicate Ext-free MC values'!C30-'Duplicate Ext-free MC values'!C31)&gt;'Error flags'!C$2,'Duplicate Ext-free MC values'!C31,"")</f>
      </c>
      <c r="D32" s="12">
        <f>IF(ABS('Duplicate Ext-free MC values'!D30-'Duplicate Ext-free MC values'!D31)&gt;'Error flags'!D$2,'Duplicate Ext-free MC values'!D31,"")</f>
      </c>
      <c r="E32" s="12">
        <f>IF(ABS('Duplicate Ext-free MC values'!E30-'Duplicate Ext-free MC values'!E31)&gt;'Error flags'!E$2,'Duplicate Ext-free MC values'!E31,"")</f>
      </c>
      <c r="F32" s="12">
        <f>IF(ABS('Duplicate Ext-free MC values'!F30-'Duplicate Ext-free MC values'!F31)&gt;'Error flags'!F$2,'Duplicate Ext-free MC values'!F31,"")</f>
      </c>
      <c r="G32" s="12">
        <f>IF(ABS('Duplicate Ext-free MC values'!G30-'Duplicate Ext-free MC values'!G31)&gt;'Error flags'!G$2,'Duplicate Ext-free MC values'!G31,"")</f>
      </c>
      <c r="H32" s="12">
        <f>IF(ABS('Duplicate Ext-free MC values'!H30-'Duplicate Ext-free MC values'!H31)&gt;'Error flags'!H$2,'Duplicate Ext-free MC values'!H31,"")</f>
      </c>
      <c r="I32" s="12">
        <f>IF(ABS('Duplicate Ext-free MC values'!I30-'Duplicate Ext-free MC values'!I31)&gt;'Error flags'!I$2,'Duplicate Ext-free MC values'!I31,"")</f>
      </c>
      <c r="J32" s="12">
        <f>IF(ABS('Duplicate Ext-free MC values'!J30-'Duplicate Ext-free MC values'!J31)&gt;'Error flags'!J$2,'Duplicate Ext-free MC values'!J31,"")</f>
      </c>
      <c r="K32" s="12">
        <f>IF(ABS('Duplicate Ext-free MC values'!K30-'Duplicate Ext-free MC values'!K31)&gt;'Error flags'!K$2,'Duplicate Ext-free MC values'!K31,"")</f>
      </c>
      <c r="L32" s="12">
        <f>IF(ABS('Duplicate Ext-free MC values'!L30-'Duplicate Ext-free MC values'!L31)&gt;'Error flags'!L$2,'Duplicate Ext-free MC values'!L31,"")</f>
      </c>
      <c r="M32" s="12">
        <f>IF(ABS('Duplicate Ext-free MC values'!M30-'Duplicate Ext-free MC values'!M31)&gt;'Error flags'!M$2,'Duplicate Ext-free MC values'!M31,"")</f>
      </c>
    </row>
    <row r="33" spans="1:13" ht="12">
      <c r="A33" s="2">
        <f>'Duplicate Ext-free MC values'!A32</f>
        <v>16</v>
      </c>
      <c r="B33" s="72">
        <f>'Duplicate Ext-free MC values'!B32</f>
        <v>0</v>
      </c>
      <c r="C33" s="12">
        <f>IF(ABS('Duplicate Ext-free MC values'!C32-'Duplicate Ext-free MC values'!C33)&gt;'Error flags'!C$2,'Duplicate Ext-free MC values'!C32,"")</f>
      </c>
      <c r="D33" s="12">
        <f>IF(ABS('Duplicate Ext-free MC values'!D32-'Duplicate Ext-free MC values'!D33)&gt;'Error flags'!D$2,'Duplicate Ext-free MC values'!D32,"")</f>
      </c>
      <c r="E33" s="12">
        <f>IF(ABS('Duplicate Ext-free MC values'!E32-'Duplicate Ext-free MC values'!E33)&gt;'Error flags'!E$2,'Duplicate Ext-free MC values'!E32,"")</f>
      </c>
      <c r="F33" s="12">
        <f>IF(ABS('Duplicate Ext-free MC values'!F32-'Duplicate Ext-free MC values'!F33)&gt;'Error flags'!F$2,'Duplicate Ext-free MC values'!F32,"")</f>
      </c>
      <c r="G33" s="12">
        <f>IF(ABS('Duplicate Ext-free MC values'!G32-'Duplicate Ext-free MC values'!G33)&gt;'Error flags'!G$2,'Duplicate Ext-free MC values'!G32,"")</f>
      </c>
      <c r="H33" s="12">
        <f>IF(ABS('Duplicate Ext-free MC values'!H32-'Duplicate Ext-free MC values'!H33)&gt;'Error flags'!H$2,'Duplicate Ext-free MC values'!H32,"")</f>
      </c>
      <c r="I33" s="12">
        <f>IF(ABS('Duplicate Ext-free MC values'!I32-'Duplicate Ext-free MC values'!I33)&gt;'Error flags'!I$2,'Duplicate Ext-free MC values'!I32,"")</f>
      </c>
      <c r="J33" s="12">
        <f>IF(ABS('Duplicate Ext-free MC values'!J32-'Duplicate Ext-free MC values'!J33)&gt;'Error flags'!J$2,'Duplicate Ext-free MC values'!J32,"")</f>
      </c>
      <c r="K33" s="12">
        <f>IF(ABS('Duplicate Ext-free MC values'!K32-'Duplicate Ext-free MC values'!K33)&gt;'Error flags'!K$2,'Duplicate Ext-free MC values'!K32,"")</f>
      </c>
      <c r="L33" s="12">
        <f>IF(ABS('Duplicate Ext-free MC values'!L32-'Duplicate Ext-free MC values'!L33)&gt;'Error flags'!L$2,'Duplicate Ext-free MC values'!L32,"")</f>
      </c>
      <c r="M33" s="12">
        <f>IF(ABS('Duplicate Ext-free MC values'!M32-'Duplicate Ext-free MC values'!M33)&gt;'Error flags'!M$2,'Duplicate Ext-free MC values'!M32,"")</f>
      </c>
    </row>
    <row r="34" spans="1:13" ht="12">
      <c r="A34" s="2" t="str">
        <f>'Duplicate Ext-free MC values'!A33</f>
        <v>replicate 16</v>
      </c>
      <c r="B34" s="72">
        <f>'Duplicate Ext-free MC values'!B33</f>
        <v>0</v>
      </c>
      <c r="C34" s="12">
        <f>IF(ABS('Duplicate Ext-free MC values'!C32-'Duplicate Ext-free MC values'!C33)&gt;'Error flags'!C$2,'Duplicate Ext-free MC values'!C33,"")</f>
      </c>
      <c r="D34" s="12">
        <f>IF(ABS('Duplicate Ext-free MC values'!D32-'Duplicate Ext-free MC values'!D33)&gt;'Error flags'!D$2,'Duplicate Ext-free MC values'!D33,"")</f>
      </c>
      <c r="E34" s="12">
        <f>IF(ABS('Duplicate Ext-free MC values'!E32-'Duplicate Ext-free MC values'!E33)&gt;'Error flags'!E$2,'Duplicate Ext-free MC values'!E33,"")</f>
      </c>
      <c r="F34" s="12">
        <f>IF(ABS('Duplicate Ext-free MC values'!F32-'Duplicate Ext-free MC values'!F33)&gt;'Error flags'!F$2,'Duplicate Ext-free MC values'!F33,"")</f>
      </c>
      <c r="G34" s="12">
        <f>IF(ABS('Duplicate Ext-free MC values'!G32-'Duplicate Ext-free MC values'!G33)&gt;'Error flags'!G$2,'Duplicate Ext-free MC values'!G33,"")</f>
      </c>
      <c r="H34" s="12">
        <f>IF(ABS('Duplicate Ext-free MC values'!H32-'Duplicate Ext-free MC values'!H33)&gt;'Error flags'!H$2,'Duplicate Ext-free MC values'!H33,"")</f>
      </c>
      <c r="I34" s="12">
        <f>IF(ABS('Duplicate Ext-free MC values'!I32-'Duplicate Ext-free MC values'!I33)&gt;'Error flags'!I$2,'Duplicate Ext-free MC values'!I33,"")</f>
      </c>
      <c r="J34" s="12">
        <f>IF(ABS('Duplicate Ext-free MC values'!J32-'Duplicate Ext-free MC values'!J33)&gt;'Error flags'!J$2,'Duplicate Ext-free MC values'!J33,"")</f>
      </c>
      <c r="K34" s="12">
        <f>IF(ABS('Duplicate Ext-free MC values'!K32-'Duplicate Ext-free MC values'!K33)&gt;'Error flags'!K$2,'Duplicate Ext-free MC values'!K33,"")</f>
      </c>
      <c r="L34" s="12">
        <f>IF(ABS('Duplicate Ext-free MC values'!L32-'Duplicate Ext-free MC values'!L33)&gt;'Error flags'!L$2,'Duplicate Ext-free MC values'!L33,"")</f>
      </c>
      <c r="M34" s="12">
        <f>IF(ABS('Duplicate Ext-free MC values'!M32-'Duplicate Ext-free MC values'!M33)&gt;'Error flags'!M$2,'Duplicate Ext-free MC values'!M33,"")</f>
      </c>
    </row>
    <row r="35" spans="1:13" ht="12">
      <c r="A35" s="2">
        <f>'Duplicate Ext-free MC values'!A34</f>
        <v>17</v>
      </c>
      <c r="B35" s="72">
        <f>'Duplicate Ext-free MC values'!B34</f>
        <v>0</v>
      </c>
      <c r="C35" s="12">
        <f>IF(ABS('Duplicate Ext-free MC values'!C34-'Duplicate Ext-free MC values'!C35)&gt;'Error flags'!C$2,'Duplicate Ext-free MC values'!C34,"")</f>
      </c>
      <c r="D35" s="12">
        <f>IF(ABS('Duplicate Ext-free MC values'!D34-'Duplicate Ext-free MC values'!D35)&gt;'Error flags'!D$2,'Duplicate Ext-free MC values'!D34,"")</f>
      </c>
      <c r="E35" s="12">
        <f>IF(ABS('Duplicate Ext-free MC values'!E34-'Duplicate Ext-free MC values'!E35)&gt;'Error flags'!E$2,'Duplicate Ext-free MC values'!E34,"")</f>
      </c>
      <c r="F35" s="12">
        <f>IF(ABS('Duplicate Ext-free MC values'!F34-'Duplicate Ext-free MC values'!F35)&gt;'Error flags'!F$2,'Duplicate Ext-free MC values'!F34,"")</f>
      </c>
      <c r="G35" s="12">
        <f>IF(ABS('Duplicate Ext-free MC values'!G34-'Duplicate Ext-free MC values'!G35)&gt;'Error flags'!G$2,'Duplicate Ext-free MC values'!G34,"")</f>
      </c>
      <c r="H35" s="12">
        <f>IF(ABS('Duplicate Ext-free MC values'!H34-'Duplicate Ext-free MC values'!H35)&gt;'Error flags'!H$2,'Duplicate Ext-free MC values'!H34,"")</f>
      </c>
      <c r="I35" s="12">
        <f>IF(ABS('Duplicate Ext-free MC values'!I34-'Duplicate Ext-free MC values'!I35)&gt;'Error flags'!I$2,'Duplicate Ext-free MC values'!I34,"")</f>
      </c>
      <c r="J35" s="12">
        <f>IF(ABS('Duplicate Ext-free MC values'!J34-'Duplicate Ext-free MC values'!J35)&gt;'Error flags'!J$2,'Duplicate Ext-free MC values'!J34,"")</f>
      </c>
      <c r="K35" s="12">
        <f>IF(ABS('Duplicate Ext-free MC values'!K34-'Duplicate Ext-free MC values'!K35)&gt;'Error flags'!K$2,'Duplicate Ext-free MC values'!K34,"")</f>
      </c>
      <c r="L35" s="12">
        <f>IF(ABS('Duplicate Ext-free MC values'!L34-'Duplicate Ext-free MC values'!L35)&gt;'Error flags'!L$2,'Duplicate Ext-free MC values'!L34,"")</f>
      </c>
      <c r="M35" s="12">
        <f>IF(ABS('Duplicate Ext-free MC values'!M34-'Duplicate Ext-free MC values'!M35)&gt;'Error flags'!M$2,'Duplicate Ext-free MC values'!M34,"")</f>
      </c>
    </row>
    <row r="36" spans="1:13" ht="12">
      <c r="A36" s="2" t="str">
        <f>'Duplicate Ext-free MC values'!A35</f>
        <v>replicate 17</v>
      </c>
      <c r="B36" s="72">
        <f>'Duplicate Ext-free MC values'!B35</f>
        <v>0</v>
      </c>
      <c r="C36" s="12">
        <f>IF(ABS('Duplicate Ext-free MC values'!C34-'Duplicate Ext-free MC values'!C35)&gt;'Error flags'!C$2,'Duplicate Ext-free MC values'!C35,"")</f>
      </c>
      <c r="D36" s="12">
        <f>IF(ABS('Duplicate Ext-free MC values'!D34-'Duplicate Ext-free MC values'!D35)&gt;'Error flags'!D$2,'Duplicate Ext-free MC values'!D35,"")</f>
      </c>
      <c r="E36" s="12">
        <f>IF(ABS('Duplicate Ext-free MC values'!E34-'Duplicate Ext-free MC values'!E35)&gt;'Error flags'!E$2,'Duplicate Ext-free MC values'!E35,"")</f>
      </c>
      <c r="F36" s="12">
        <f>IF(ABS('Duplicate Ext-free MC values'!F34-'Duplicate Ext-free MC values'!F35)&gt;'Error flags'!F$2,'Duplicate Ext-free MC values'!F35,"")</f>
      </c>
      <c r="G36" s="12">
        <f>IF(ABS('Duplicate Ext-free MC values'!G34-'Duplicate Ext-free MC values'!G35)&gt;'Error flags'!G$2,'Duplicate Ext-free MC values'!G35,"")</f>
      </c>
      <c r="H36" s="12">
        <f>IF(ABS('Duplicate Ext-free MC values'!H34-'Duplicate Ext-free MC values'!H35)&gt;'Error flags'!H$2,'Duplicate Ext-free MC values'!H35,"")</f>
      </c>
      <c r="I36" s="12">
        <f>IF(ABS('Duplicate Ext-free MC values'!I34-'Duplicate Ext-free MC values'!I35)&gt;'Error flags'!I$2,'Duplicate Ext-free MC values'!I35,"")</f>
      </c>
      <c r="J36" s="12">
        <f>IF(ABS('Duplicate Ext-free MC values'!J34-'Duplicate Ext-free MC values'!J35)&gt;'Error flags'!J$2,'Duplicate Ext-free MC values'!J35,"")</f>
      </c>
      <c r="K36" s="12">
        <f>IF(ABS('Duplicate Ext-free MC values'!K34-'Duplicate Ext-free MC values'!K35)&gt;'Error flags'!K$2,'Duplicate Ext-free MC values'!K35,"")</f>
      </c>
      <c r="L36" s="12">
        <f>IF(ABS('Duplicate Ext-free MC values'!L34-'Duplicate Ext-free MC values'!L35)&gt;'Error flags'!L$2,'Duplicate Ext-free MC values'!L35,"")</f>
      </c>
      <c r="M36" s="12">
        <f>IF(ABS('Duplicate Ext-free MC values'!M34-'Duplicate Ext-free MC values'!M35)&gt;'Error flags'!M$2,'Duplicate Ext-free MC values'!M35,"")</f>
      </c>
    </row>
    <row r="37" spans="1:13" ht="12">
      <c r="A37" s="2">
        <f>'Duplicate Ext-free MC values'!A36</f>
        <v>18</v>
      </c>
      <c r="B37" s="72">
        <f>'Duplicate Ext-free MC values'!B36</f>
        <v>0</v>
      </c>
      <c r="C37" s="12">
        <f>IF(ABS('Duplicate Ext-free MC values'!C36-'Duplicate Ext-free MC values'!C37)&gt;'Error flags'!C$2,'Duplicate Ext-free MC values'!C36,"")</f>
      </c>
      <c r="D37" s="12">
        <f>IF(ABS('Duplicate Ext-free MC values'!D36-'Duplicate Ext-free MC values'!D37)&gt;'Error flags'!D$2,'Duplicate Ext-free MC values'!D36,"")</f>
      </c>
      <c r="E37" s="12">
        <f>IF(ABS('Duplicate Ext-free MC values'!E36-'Duplicate Ext-free MC values'!E37)&gt;'Error flags'!E$2,'Duplicate Ext-free MC values'!E36,"")</f>
      </c>
      <c r="F37" s="12">
        <f>IF(ABS('Duplicate Ext-free MC values'!F36-'Duplicate Ext-free MC values'!F37)&gt;'Error flags'!F$2,'Duplicate Ext-free MC values'!F36,"")</f>
      </c>
      <c r="G37" s="12">
        <f>IF(ABS('Duplicate Ext-free MC values'!G36-'Duplicate Ext-free MC values'!G37)&gt;'Error flags'!G$2,'Duplicate Ext-free MC values'!G36,"")</f>
      </c>
      <c r="H37" s="12">
        <f>IF(ABS('Duplicate Ext-free MC values'!H36-'Duplicate Ext-free MC values'!H37)&gt;'Error flags'!H$2,'Duplicate Ext-free MC values'!H36,"")</f>
      </c>
      <c r="I37" s="12">
        <f>IF(ABS('Duplicate Ext-free MC values'!I36-'Duplicate Ext-free MC values'!I37)&gt;'Error flags'!I$2,'Duplicate Ext-free MC values'!I36,"")</f>
      </c>
      <c r="J37" s="12">
        <f>IF(ABS('Duplicate Ext-free MC values'!J36-'Duplicate Ext-free MC values'!J37)&gt;'Error flags'!J$2,'Duplicate Ext-free MC values'!J36,"")</f>
      </c>
      <c r="K37" s="12">
        <f>IF(ABS('Duplicate Ext-free MC values'!K36-'Duplicate Ext-free MC values'!K37)&gt;'Error flags'!K$2,'Duplicate Ext-free MC values'!K36,"")</f>
      </c>
      <c r="L37" s="12">
        <f>IF(ABS('Duplicate Ext-free MC values'!L36-'Duplicate Ext-free MC values'!L37)&gt;'Error flags'!L$2,'Duplicate Ext-free MC values'!L36,"")</f>
      </c>
      <c r="M37" s="12">
        <f>IF(ABS('Duplicate Ext-free MC values'!M36-'Duplicate Ext-free MC values'!M37)&gt;'Error flags'!M$2,'Duplicate Ext-free MC values'!M36,"")</f>
      </c>
    </row>
    <row r="38" spans="1:13" ht="12">
      <c r="A38" s="2" t="str">
        <f>'Duplicate Ext-free MC values'!A37</f>
        <v>replicate 18</v>
      </c>
      <c r="B38" s="72">
        <f>'Duplicate Ext-free MC values'!B37</f>
        <v>0</v>
      </c>
      <c r="C38" s="12">
        <f>IF(ABS('Duplicate Ext-free MC values'!C36-'Duplicate Ext-free MC values'!C37)&gt;'Error flags'!C$2,'Duplicate Ext-free MC values'!C37,"")</f>
      </c>
      <c r="D38" s="12">
        <f>IF(ABS('Duplicate Ext-free MC values'!D36-'Duplicate Ext-free MC values'!D37)&gt;'Error flags'!D$2,'Duplicate Ext-free MC values'!D37,"")</f>
      </c>
      <c r="E38" s="12">
        <f>IF(ABS('Duplicate Ext-free MC values'!E36-'Duplicate Ext-free MC values'!E37)&gt;'Error flags'!E$2,'Duplicate Ext-free MC values'!E37,"")</f>
      </c>
      <c r="F38" s="12">
        <f>IF(ABS('Duplicate Ext-free MC values'!F36-'Duplicate Ext-free MC values'!F37)&gt;'Error flags'!F$2,'Duplicate Ext-free MC values'!F37,"")</f>
      </c>
      <c r="G38" s="12">
        <f>IF(ABS('Duplicate Ext-free MC values'!G36-'Duplicate Ext-free MC values'!G37)&gt;'Error flags'!G$2,'Duplicate Ext-free MC values'!G37,"")</f>
      </c>
      <c r="H38" s="12">
        <f>IF(ABS('Duplicate Ext-free MC values'!H36-'Duplicate Ext-free MC values'!H37)&gt;'Error flags'!H$2,'Duplicate Ext-free MC values'!H37,"")</f>
      </c>
      <c r="I38" s="12">
        <f>IF(ABS('Duplicate Ext-free MC values'!I36-'Duplicate Ext-free MC values'!I37)&gt;'Error flags'!I$2,'Duplicate Ext-free MC values'!I37,"")</f>
      </c>
      <c r="J38" s="12">
        <f>IF(ABS('Duplicate Ext-free MC values'!J36-'Duplicate Ext-free MC values'!J37)&gt;'Error flags'!J$2,'Duplicate Ext-free MC values'!J37,"")</f>
      </c>
      <c r="K38" s="12">
        <f>IF(ABS('Duplicate Ext-free MC values'!K36-'Duplicate Ext-free MC values'!K37)&gt;'Error flags'!K$2,'Duplicate Ext-free MC values'!K37,"")</f>
      </c>
      <c r="L38" s="12">
        <f>IF(ABS('Duplicate Ext-free MC values'!L36-'Duplicate Ext-free MC values'!L37)&gt;'Error flags'!L$2,'Duplicate Ext-free MC values'!L37,"")</f>
      </c>
      <c r="M38" s="12">
        <f>IF(ABS('Duplicate Ext-free MC values'!M36-'Duplicate Ext-free MC values'!M37)&gt;'Error flags'!M$2,'Duplicate Ext-free MC values'!M37,"")</f>
      </c>
    </row>
    <row r="39" spans="1:13" ht="12">
      <c r="A39" s="2">
        <f>'Duplicate Ext-free MC values'!A38</f>
        <v>19</v>
      </c>
      <c r="B39" s="72">
        <f>'Duplicate Ext-free MC values'!B38</f>
        <v>0</v>
      </c>
      <c r="C39" s="12">
        <f>IF(ABS('Duplicate Ext-free MC values'!C38-'Duplicate Ext-free MC values'!C39)&gt;'Error flags'!C$2,'Duplicate Ext-free MC values'!C38,"")</f>
      </c>
      <c r="D39" s="12">
        <f>IF(ABS('Duplicate Ext-free MC values'!D38-'Duplicate Ext-free MC values'!D39)&gt;'Error flags'!D$2,'Duplicate Ext-free MC values'!D38,"")</f>
      </c>
      <c r="E39" s="12">
        <f>IF(ABS('Duplicate Ext-free MC values'!E38-'Duplicate Ext-free MC values'!E39)&gt;'Error flags'!E$2,'Duplicate Ext-free MC values'!E38,"")</f>
      </c>
      <c r="F39" s="12">
        <f>IF(ABS('Duplicate Ext-free MC values'!F38-'Duplicate Ext-free MC values'!F39)&gt;'Error flags'!F$2,'Duplicate Ext-free MC values'!F38,"")</f>
      </c>
      <c r="G39" s="12">
        <f>IF(ABS('Duplicate Ext-free MC values'!G38-'Duplicate Ext-free MC values'!G39)&gt;'Error flags'!G$2,'Duplicate Ext-free MC values'!G38,"")</f>
      </c>
      <c r="H39" s="12">
        <f>IF(ABS('Duplicate Ext-free MC values'!H38-'Duplicate Ext-free MC values'!H39)&gt;'Error flags'!H$2,'Duplicate Ext-free MC values'!H38,"")</f>
      </c>
      <c r="I39" s="12">
        <f>IF(ABS('Duplicate Ext-free MC values'!I38-'Duplicate Ext-free MC values'!I39)&gt;'Error flags'!I$2,'Duplicate Ext-free MC values'!I38,"")</f>
      </c>
      <c r="J39" s="12">
        <f>IF(ABS('Duplicate Ext-free MC values'!J38-'Duplicate Ext-free MC values'!J39)&gt;'Error flags'!J$2,'Duplicate Ext-free MC values'!J38,"")</f>
      </c>
      <c r="K39" s="12">
        <f>IF(ABS('Duplicate Ext-free MC values'!K38-'Duplicate Ext-free MC values'!K39)&gt;'Error flags'!K$2,'Duplicate Ext-free MC values'!K38,"")</f>
      </c>
      <c r="L39" s="12">
        <f>IF(ABS('Duplicate Ext-free MC values'!L38-'Duplicate Ext-free MC values'!L39)&gt;'Error flags'!L$2,'Duplicate Ext-free MC values'!L38,"")</f>
      </c>
      <c r="M39" s="12">
        <f>IF(ABS('Duplicate Ext-free MC values'!M38-'Duplicate Ext-free MC values'!M39)&gt;'Error flags'!M$2,'Duplicate Ext-free MC values'!M38,"")</f>
      </c>
    </row>
    <row r="40" spans="1:13" ht="12">
      <c r="A40" s="2" t="str">
        <f>'Duplicate Ext-free MC values'!A39</f>
        <v>replicate 19</v>
      </c>
      <c r="B40" s="72">
        <f>'Duplicate Ext-free MC values'!B39</f>
        <v>0</v>
      </c>
      <c r="C40" s="12">
        <f>IF(ABS('Duplicate Ext-free MC values'!C38-'Duplicate Ext-free MC values'!C39)&gt;'Error flags'!C$2,'Duplicate Ext-free MC values'!C39,"")</f>
      </c>
      <c r="D40" s="12">
        <f>IF(ABS('Duplicate Ext-free MC values'!D38-'Duplicate Ext-free MC values'!D39)&gt;'Error flags'!D$2,'Duplicate Ext-free MC values'!D39,"")</f>
      </c>
      <c r="E40" s="12">
        <f>IF(ABS('Duplicate Ext-free MC values'!E38-'Duplicate Ext-free MC values'!E39)&gt;'Error flags'!E$2,'Duplicate Ext-free MC values'!E39,"")</f>
      </c>
      <c r="F40" s="12">
        <f>IF(ABS('Duplicate Ext-free MC values'!F38-'Duplicate Ext-free MC values'!F39)&gt;'Error flags'!F$2,'Duplicate Ext-free MC values'!F39,"")</f>
      </c>
      <c r="G40" s="12">
        <f>IF(ABS('Duplicate Ext-free MC values'!G38-'Duplicate Ext-free MC values'!G39)&gt;'Error flags'!G$2,'Duplicate Ext-free MC values'!G39,"")</f>
      </c>
      <c r="H40" s="12">
        <f>IF(ABS('Duplicate Ext-free MC values'!H38-'Duplicate Ext-free MC values'!H39)&gt;'Error flags'!H$2,'Duplicate Ext-free MC values'!H39,"")</f>
      </c>
      <c r="I40" s="12">
        <f>IF(ABS('Duplicate Ext-free MC values'!I38-'Duplicate Ext-free MC values'!I39)&gt;'Error flags'!I$2,'Duplicate Ext-free MC values'!I39,"")</f>
      </c>
      <c r="J40" s="12">
        <f>IF(ABS('Duplicate Ext-free MC values'!J38-'Duplicate Ext-free MC values'!J39)&gt;'Error flags'!J$2,'Duplicate Ext-free MC values'!J39,"")</f>
      </c>
      <c r="K40" s="12">
        <f>IF(ABS('Duplicate Ext-free MC values'!K38-'Duplicate Ext-free MC values'!K39)&gt;'Error flags'!K$2,'Duplicate Ext-free MC values'!K39,"")</f>
      </c>
      <c r="L40" s="12">
        <f>IF(ABS('Duplicate Ext-free MC values'!L38-'Duplicate Ext-free MC values'!L39)&gt;'Error flags'!L$2,'Duplicate Ext-free MC values'!L39,"")</f>
      </c>
      <c r="M40" s="12">
        <f>IF(ABS('Duplicate Ext-free MC values'!M38-'Duplicate Ext-free MC values'!M39)&gt;'Error flags'!M$2,'Duplicate Ext-free MC values'!M39,"")</f>
      </c>
    </row>
    <row r="41" spans="1:13" ht="12">
      <c r="A41" s="2">
        <f>'Duplicate Ext-free MC values'!A40</f>
        <v>20</v>
      </c>
      <c r="B41" s="72">
        <f>'Duplicate Ext-free MC values'!B40</f>
        <v>0</v>
      </c>
      <c r="C41" s="12">
        <f>IF(ABS('Duplicate Ext-free MC values'!C40-'Duplicate Ext-free MC values'!C41)&gt;'Error flags'!C$2,'Duplicate Ext-free MC values'!C40,"")</f>
      </c>
      <c r="D41" s="12">
        <f>IF(ABS('Duplicate Ext-free MC values'!D40-'Duplicate Ext-free MC values'!D41)&gt;'Error flags'!D$2,'Duplicate Ext-free MC values'!D40,"")</f>
      </c>
      <c r="E41" s="12">
        <f>IF(ABS('Duplicate Ext-free MC values'!E40-'Duplicate Ext-free MC values'!E41)&gt;'Error flags'!E$2,'Duplicate Ext-free MC values'!E40,"")</f>
      </c>
      <c r="F41" s="12">
        <f>IF(ABS('Duplicate Ext-free MC values'!F40-'Duplicate Ext-free MC values'!F41)&gt;'Error flags'!F$2,'Duplicate Ext-free MC values'!F40,"")</f>
      </c>
      <c r="G41" s="12">
        <f>IF(ABS('Duplicate Ext-free MC values'!G40-'Duplicate Ext-free MC values'!G41)&gt;'Error flags'!G$2,'Duplicate Ext-free MC values'!G40,"")</f>
      </c>
      <c r="H41" s="12">
        <f>IF(ABS('Duplicate Ext-free MC values'!H40-'Duplicate Ext-free MC values'!H41)&gt;'Error flags'!H$2,'Duplicate Ext-free MC values'!H40,"")</f>
      </c>
      <c r="I41" s="12">
        <f>IF(ABS('Duplicate Ext-free MC values'!I40-'Duplicate Ext-free MC values'!I41)&gt;'Error flags'!I$2,'Duplicate Ext-free MC values'!I40,"")</f>
      </c>
      <c r="J41" s="12">
        <f>IF(ABS('Duplicate Ext-free MC values'!J40-'Duplicate Ext-free MC values'!J41)&gt;'Error flags'!J$2,'Duplicate Ext-free MC values'!J40,"")</f>
      </c>
      <c r="K41" s="12">
        <f>IF(ABS('Duplicate Ext-free MC values'!K40-'Duplicate Ext-free MC values'!K41)&gt;'Error flags'!K$2,'Duplicate Ext-free MC values'!K40,"")</f>
      </c>
      <c r="L41" s="12">
        <f>IF(ABS('Duplicate Ext-free MC values'!L40-'Duplicate Ext-free MC values'!L41)&gt;'Error flags'!L$2,'Duplicate Ext-free MC values'!L40,"")</f>
      </c>
      <c r="M41" s="12">
        <f>IF(ABS('Duplicate Ext-free MC values'!M40-'Duplicate Ext-free MC values'!M41)&gt;'Error flags'!M$2,'Duplicate Ext-free MC values'!M40,"")</f>
      </c>
    </row>
    <row r="42" spans="1:13" ht="12">
      <c r="A42" s="2" t="str">
        <f>'Duplicate Ext-free MC values'!A41</f>
        <v>replicate 20</v>
      </c>
      <c r="B42" s="72">
        <f>'Duplicate Ext-free MC values'!B41</f>
        <v>0</v>
      </c>
      <c r="C42" s="12">
        <f>IF(ABS('Duplicate Ext-free MC values'!C40-'Duplicate Ext-free MC values'!C41)&gt;'Error flags'!C$2,'Duplicate Ext-free MC values'!C41,"")</f>
      </c>
      <c r="D42" s="12">
        <f>IF(ABS('Duplicate Ext-free MC values'!D40-'Duplicate Ext-free MC values'!D41)&gt;'Error flags'!D$2,'Duplicate Ext-free MC values'!D41,"")</f>
      </c>
      <c r="E42" s="12">
        <f>IF(ABS('Duplicate Ext-free MC values'!E40-'Duplicate Ext-free MC values'!E41)&gt;'Error flags'!E$2,'Duplicate Ext-free MC values'!E41,"")</f>
      </c>
      <c r="F42" s="12">
        <f>IF(ABS('Duplicate Ext-free MC values'!F40-'Duplicate Ext-free MC values'!F41)&gt;'Error flags'!F$2,'Duplicate Ext-free MC values'!F41,"")</f>
      </c>
      <c r="G42" s="12">
        <f>IF(ABS('Duplicate Ext-free MC values'!G40-'Duplicate Ext-free MC values'!G41)&gt;'Error flags'!G$2,'Duplicate Ext-free MC values'!G41,"")</f>
      </c>
      <c r="H42" s="12">
        <f>IF(ABS('Duplicate Ext-free MC values'!H40-'Duplicate Ext-free MC values'!H41)&gt;'Error flags'!H$2,'Duplicate Ext-free MC values'!H41,"")</f>
      </c>
      <c r="I42" s="12">
        <f>IF(ABS('Duplicate Ext-free MC values'!I40-'Duplicate Ext-free MC values'!I41)&gt;'Error flags'!I$2,'Duplicate Ext-free MC values'!I41,"")</f>
      </c>
      <c r="J42" s="12">
        <f>IF(ABS('Duplicate Ext-free MC values'!J40-'Duplicate Ext-free MC values'!J41)&gt;'Error flags'!J$2,'Duplicate Ext-free MC values'!J41,"")</f>
      </c>
      <c r="K42" s="12">
        <f>IF(ABS('Duplicate Ext-free MC values'!K40-'Duplicate Ext-free MC values'!K41)&gt;'Error flags'!K$2,'Duplicate Ext-free MC values'!K41,"")</f>
      </c>
      <c r="L42" s="12">
        <f>IF(ABS('Duplicate Ext-free MC values'!L40-'Duplicate Ext-free MC values'!L41)&gt;'Error flags'!L$2,'Duplicate Ext-free MC values'!L41,"")</f>
      </c>
      <c r="M42" s="12">
        <f>IF(ABS('Duplicate Ext-free MC values'!M40-'Duplicate Ext-free MC values'!M41)&gt;'Error flags'!M$2,'Duplicate Ext-free MC values'!M41,"")</f>
      </c>
    </row>
    <row r="43" spans="1:13" ht="12">
      <c r="A43" s="2">
        <f>'Duplicate Ext-free MC values'!A42</f>
        <v>21</v>
      </c>
      <c r="B43" s="72">
        <f>'Duplicate Ext-free MC values'!B42</f>
        <v>0</v>
      </c>
      <c r="C43" s="12">
        <f>IF(ABS('Duplicate Ext-free MC values'!C42-'Duplicate Ext-free MC values'!C43)&gt;'Error flags'!C$2,'Duplicate Ext-free MC values'!C42,"")</f>
      </c>
      <c r="D43" s="12">
        <f>IF(ABS('Duplicate Ext-free MC values'!D42-'Duplicate Ext-free MC values'!D43)&gt;'Error flags'!D$2,'Duplicate Ext-free MC values'!D42,"")</f>
      </c>
      <c r="E43" s="12">
        <f>IF(ABS('Duplicate Ext-free MC values'!E42-'Duplicate Ext-free MC values'!E43)&gt;'Error flags'!E$2,'Duplicate Ext-free MC values'!E42,"")</f>
      </c>
      <c r="F43" s="12">
        <f>IF(ABS('Duplicate Ext-free MC values'!F42-'Duplicate Ext-free MC values'!F43)&gt;'Error flags'!F$2,'Duplicate Ext-free MC values'!F42,"")</f>
      </c>
      <c r="G43" s="12">
        <f>IF(ABS('Duplicate Ext-free MC values'!G42-'Duplicate Ext-free MC values'!G43)&gt;'Error flags'!G$2,'Duplicate Ext-free MC values'!G42,"")</f>
      </c>
      <c r="H43" s="12">
        <f>IF(ABS('Duplicate Ext-free MC values'!H42-'Duplicate Ext-free MC values'!H43)&gt;'Error flags'!H$2,'Duplicate Ext-free MC values'!H42,"")</f>
      </c>
      <c r="I43" s="12">
        <f>IF(ABS('Duplicate Ext-free MC values'!I42-'Duplicate Ext-free MC values'!I43)&gt;'Error flags'!I$2,'Duplicate Ext-free MC values'!I42,"")</f>
      </c>
      <c r="J43" s="12">
        <f>IF(ABS('Duplicate Ext-free MC values'!J42-'Duplicate Ext-free MC values'!J43)&gt;'Error flags'!J$2,'Duplicate Ext-free MC values'!J42,"")</f>
      </c>
      <c r="K43" s="12">
        <f>IF(ABS('Duplicate Ext-free MC values'!K42-'Duplicate Ext-free MC values'!K43)&gt;'Error flags'!K$2,'Duplicate Ext-free MC values'!K42,"")</f>
      </c>
      <c r="L43" s="12">
        <f>IF(ABS('Duplicate Ext-free MC values'!L42-'Duplicate Ext-free MC values'!L43)&gt;'Error flags'!L$2,'Duplicate Ext-free MC values'!L42,"")</f>
      </c>
      <c r="M43" s="12">
        <f>IF(ABS('Duplicate Ext-free MC values'!M42-'Duplicate Ext-free MC values'!M43)&gt;'Error flags'!M$2,'Duplicate Ext-free MC values'!M42,"")</f>
      </c>
    </row>
    <row r="44" spans="1:13" ht="12">
      <c r="A44" s="2" t="str">
        <f>'Duplicate Ext-free MC values'!A43</f>
        <v>replicate 21</v>
      </c>
      <c r="B44" s="72">
        <f>'Duplicate Ext-free MC values'!B43</f>
        <v>0</v>
      </c>
      <c r="C44" s="12">
        <f>IF(ABS('Duplicate Ext-free MC values'!C42-'Duplicate Ext-free MC values'!C43)&gt;'Error flags'!C$2,'Duplicate Ext-free MC values'!C43,"")</f>
      </c>
      <c r="D44" s="12">
        <f>IF(ABS('Duplicate Ext-free MC values'!D42-'Duplicate Ext-free MC values'!D43)&gt;'Error flags'!D$2,'Duplicate Ext-free MC values'!D43,"")</f>
      </c>
      <c r="E44" s="12">
        <f>IF(ABS('Duplicate Ext-free MC values'!E42-'Duplicate Ext-free MC values'!E43)&gt;'Error flags'!E$2,'Duplicate Ext-free MC values'!E43,"")</f>
      </c>
      <c r="F44" s="12">
        <f>IF(ABS('Duplicate Ext-free MC values'!F42-'Duplicate Ext-free MC values'!F43)&gt;'Error flags'!F$2,'Duplicate Ext-free MC values'!F43,"")</f>
      </c>
      <c r="G44" s="12">
        <f>IF(ABS('Duplicate Ext-free MC values'!G42-'Duplicate Ext-free MC values'!G43)&gt;'Error flags'!G$2,'Duplicate Ext-free MC values'!G43,"")</f>
      </c>
      <c r="H44" s="12">
        <f>IF(ABS('Duplicate Ext-free MC values'!H42-'Duplicate Ext-free MC values'!H43)&gt;'Error flags'!H$2,'Duplicate Ext-free MC values'!H43,"")</f>
      </c>
      <c r="I44" s="12">
        <f>IF(ABS('Duplicate Ext-free MC values'!I42-'Duplicate Ext-free MC values'!I43)&gt;'Error flags'!I$2,'Duplicate Ext-free MC values'!I43,"")</f>
      </c>
      <c r="J44" s="12">
        <f>IF(ABS('Duplicate Ext-free MC values'!J42-'Duplicate Ext-free MC values'!J43)&gt;'Error flags'!J$2,'Duplicate Ext-free MC values'!J43,"")</f>
      </c>
      <c r="K44" s="12">
        <f>IF(ABS('Duplicate Ext-free MC values'!K42-'Duplicate Ext-free MC values'!K43)&gt;'Error flags'!K$2,'Duplicate Ext-free MC values'!K43,"")</f>
      </c>
      <c r="L44" s="12">
        <f>IF(ABS('Duplicate Ext-free MC values'!L42-'Duplicate Ext-free MC values'!L43)&gt;'Error flags'!L$2,'Duplicate Ext-free MC values'!L43,"")</f>
      </c>
      <c r="M44" s="12">
        <f>IF(ABS('Duplicate Ext-free MC values'!M42-'Duplicate Ext-free MC values'!M43)&gt;'Error flags'!M$2,'Duplicate Ext-free MC values'!M43,"")</f>
      </c>
    </row>
    <row r="45" spans="1:13" ht="12">
      <c r="A45" s="2">
        <f>'Duplicate Ext-free MC values'!A44</f>
        <v>22</v>
      </c>
      <c r="B45" s="72">
        <f>'Duplicate Ext-free MC values'!B44</f>
        <v>0</v>
      </c>
      <c r="C45" s="12">
        <f>IF(ABS('Duplicate Ext-free MC values'!C44-'Duplicate Ext-free MC values'!C45)&gt;'Error flags'!C$2,'Duplicate Ext-free MC values'!C44,"")</f>
      </c>
      <c r="D45" s="12">
        <f>IF(ABS('Duplicate Ext-free MC values'!D44-'Duplicate Ext-free MC values'!D45)&gt;'Error flags'!D$2,'Duplicate Ext-free MC values'!D44,"")</f>
      </c>
      <c r="E45" s="12">
        <f>IF(ABS('Duplicate Ext-free MC values'!E44-'Duplicate Ext-free MC values'!E45)&gt;'Error flags'!E$2,'Duplicate Ext-free MC values'!E44,"")</f>
      </c>
      <c r="F45" s="12">
        <f>IF(ABS('Duplicate Ext-free MC values'!F44-'Duplicate Ext-free MC values'!F45)&gt;'Error flags'!F$2,'Duplicate Ext-free MC values'!F44,"")</f>
      </c>
      <c r="G45" s="12">
        <f>IF(ABS('Duplicate Ext-free MC values'!G44-'Duplicate Ext-free MC values'!G45)&gt;'Error flags'!G$2,'Duplicate Ext-free MC values'!G44,"")</f>
      </c>
      <c r="H45" s="12">
        <f>IF(ABS('Duplicate Ext-free MC values'!H44-'Duplicate Ext-free MC values'!H45)&gt;'Error flags'!H$2,'Duplicate Ext-free MC values'!H44,"")</f>
      </c>
      <c r="I45" s="12">
        <f>IF(ABS('Duplicate Ext-free MC values'!I44-'Duplicate Ext-free MC values'!I45)&gt;'Error flags'!I$2,'Duplicate Ext-free MC values'!I44,"")</f>
      </c>
      <c r="J45" s="12">
        <f>IF(ABS('Duplicate Ext-free MC values'!J44-'Duplicate Ext-free MC values'!J45)&gt;'Error flags'!J$2,'Duplicate Ext-free MC values'!J44,"")</f>
      </c>
      <c r="K45" s="12">
        <f>IF(ABS('Duplicate Ext-free MC values'!K44-'Duplicate Ext-free MC values'!K45)&gt;'Error flags'!K$2,'Duplicate Ext-free MC values'!K44,"")</f>
      </c>
      <c r="L45" s="12">
        <f>IF(ABS('Duplicate Ext-free MC values'!L44-'Duplicate Ext-free MC values'!L45)&gt;'Error flags'!L$2,'Duplicate Ext-free MC values'!L44,"")</f>
      </c>
      <c r="M45" s="12">
        <f>IF(ABS('Duplicate Ext-free MC values'!M44-'Duplicate Ext-free MC values'!M45)&gt;'Error flags'!M$2,'Duplicate Ext-free MC values'!M44,"")</f>
      </c>
    </row>
    <row r="46" spans="1:13" ht="12">
      <c r="A46" s="2" t="str">
        <f>'Duplicate Ext-free MC values'!A45</f>
        <v>replicate 22</v>
      </c>
      <c r="B46" s="72">
        <f>'Duplicate Ext-free MC values'!B45</f>
        <v>0</v>
      </c>
      <c r="C46" s="12">
        <f>IF(ABS('Duplicate Ext-free MC values'!C44-'Duplicate Ext-free MC values'!C45)&gt;'Error flags'!C$2,'Duplicate Ext-free MC values'!C45,"")</f>
      </c>
      <c r="D46" s="12">
        <f>IF(ABS('Duplicate Ext-free MC values'!D44-'Duplicate Ext-free MC values'!D45)&gt;'Error flags'!D$2,'Duplicate Ext-free MC values'!D45,"")</f>
      </c>
      <c r="E46" s="12">
        <f>IF(ABS('Duplicate Ext-free MC values'!E44-'Duplicate Ext-free MC values'!E45)&gt;'Error flags'!E$2,'Duplicate Ext-free MC values'!E45,"")</f>
      </c>
      <c r="F46" s="12">
        <f>IF(ABS('Duplicate Ext-free MC values'!F44-'Duplicate Ext-free MC values'!F45)&gt;'Error flags'!F$2,'Duplicate Ext-free MC values'!F45,"")</f>
      </c>
      <c r="G46" s="12">
        <f>IF(ABS('Duplicate Ext-free MC values'!G44-'Duplicate Ext-free MC values'!G45)&gt;'Error flags'!G$2,'Duplicate Ext-free MC values'!G45,"")</f>
      </c>
      <c r="H46" s="12">
        <f>IF(ABS('Duplicate Ext-free MC values'!H44-'Duplicate Ext-free MC values'!H45)&gt;'Error flags'!H$2,'Duplicate Ext-free MC values'!H45,"")</f>
      </c>
      <c r="I46" s="12">
        <f>IF(ABS('Duplicate Ext-free MC values'!I44-'Duplicate Ext-free MC values'!I45)&gt;'Error flags'!I$2,'Duplicate Ext-free MC values'!I45,"")</f>
      </c>
      <c r="J46" s="12">
        <f>IF(ABS('Duplicate Ext-free MC values'!J44-'Duplicate Ext-free MC values'!J45)&gt;'Error flags'!J$2,'Duplicate Ext-free MC values'!J45,"")</f>
      </c>
      <c r="K46" s="12">
        <f>IF(ABS('Duplicate Ext-free MC values'!K44-'Duplicate Ext-free MC values'!K45)&gt;'Error flags'!K$2,'Duplicate Ext-free MC values'!K45,"")</f>
      </c>
      <c r="L46" s="12">
        <f>IF(ABS('Duplicate Ext-free MC values'!L44-'Duplicate Ext-free MC values'!L45)&gt;'Error flags'!L$2,'Duplicate Ext-free MC values'!L45,"")</f>
      </c>
      <c r="M46" s="12">
        <f>IF(ABS('Duplicate Ext-free MC values'!M44-'Duplicate Ext-free MC values'!M45)&gt;'Error flags'!M$2,'Duplicate Ext-free MC values'!M45,"")</f>
      </c>
    </row>
    <row r="47" spans="1:13" ht="12">
      <c r="A47" s="2">
        <f>'Duplicate Ext-free MC values'!A46</f>
        <v>23</v>
      </c>
      <c r="B47" s="72">
        <f>'Duplicate Ext-free MC values'!B46</f>
        <v>0</v>
      </c>
      <c r="C47" s="12">
        <f>IF(ABS('Duplicate Ext-free MC values'!C46-'Duplicate Ext-free MC values'!C47)&gt;'Error flags'!C$2,'Duplicate Ext-free MC values'!C46,"")</f>
      </c>
      <c r="D47" s="12">
        <f>IF(ABS('Duplicate Ext-free MC values'!D46-'Duplicate Ext-free MC values'!D47)&gt;'Error flags'!D$2,'Duplicate Ext-free MC values'!D46,"")</f>
      </c>
      <c r="E47" s="12">
        <f>IF(ABS('Duplicate Ext-free MC values'!E46-'Duplicate Ext-free MC values'!E47)&gt;'Error flags'!E$2,'Duplicate Ext-free MC values'!E46,"")</f>
      </c>
      <c r="F47" s="12">
        <f>IF(ABS('Duplicate Ext-free MC values'!F46-'Duplicate Ext-free MC values'!F47)&gt;'Error flags'!F$2,'Duplicate Ext-free MC values'!F46,"")</f>
      </c>
      <c r="G47" s="12">
        <f>IF(ABS('Duplicate Ext-free MC values'!G46-'Duplicate Ext-free MC values'!G47)&gt;'Error flags'!G$2,'Duplicate Ext-free MC values'!G46,"")</f>
      </c>
      <c r="H47" s="12">
        <f>IF(ABS('Duplicate Ext-free MC values'!H46-'Duplicate Ext-free MC values'!H47)&gt;'Error flags'!H$2,'Duplicate Ext-free MC values'!H46,"")</f>
      </c>
      <c r="I47" s="12">
        <f>IF(ABS('Duplicate Ext-free MC values'!I46-'Duplicate Ext-free MC values'!I47)&gt;'Error flags'!I$2,'Duplicate Ext-free MC values'!I46,"")</f>
      </c>
      <c r="J47" s="12">
        <f>IF(ABS('Duplicate Ext-free MC values'!J46-'Duplicate Ext-free MC values'!J47)&gt;'Error flags'!J$2,'Duplicate Ext-free MC values'!J46,"")</f>
      </c>
      <c r="K47" s="12">
        <f>IF(ABS('Duplicate Ext-free MC values'!K46-'Duplicate Ext-free MC values'!K47)&gt;'Error flags'!K$2,'Duplicate Ext-free MC values'!K46,"")</f>
      </c>
      <c r="L47" s="12">
        <f>IF(ABS('Duplicate Ext-free MC values'!L46-'Duplicate Ext-free MC values'!L47)&gt;'Error flags'!L$2,'Duplicate Ext-free MC values'!L46,"")</f>
      </c>
      <c r="M47" s="12">
        <f>IF(ABS('Duplicate Ext-free MC values'!M46-'Duplicate Ext-free MC values'!M47)&gt;'Error flags'!M$2,'Duplicate Ext-free MC values'!M46,"")</f>
      </c>
    </row>
    <row r="48" spans="1:13" ht="12">
      <c r="A48" s="2" t="str">
        <f>'Duplicate Ext-free MC values'!A47</f>
        <v>replicate 23</v>
      </c>
      <c r="B48" s="72">
        <f>'Duplicate Ext-free MC values'!B47</f>
        <v>0</v>
      </c>
      <c r="C48" s="12">
        <f>IF(ABS('Duplicate Ext-free MC values'!C46-'Duplicate Ext-free MC values'!C47)&gt;'Error flags'!C$2,'Duplicate Ext-free MC values'!C47,"")</f>
      </c>
      <c r="D48" s="12">
        <f>IF(ABS('Duplicate Ext-free MC values'!D46-'Duplicate Ext-free MC values'!D47)&gt;'Error flags'!D$2,'Duplicate Ext-free MC values'!D47,"")</f>
      </c>
      <c r="E48" s="12">
        <f>IF(ABS('Duplicate Ext-free MC values'!E46-'Duplicate Ext-free MC values'!E47)&gt;'Error flags'!E$2,'Duplicate Ext-free MC values'!E47,"")</f>
      </c>
      <c r="F48" s="12">
        <f>IF(ABS('Duplicate Ext-free MC values'!F46-'Duplicate Ext-free MC values'!F47)&gt;'Error flags'!F$2,'Duplicate Ext-free MC values'!F47,"")</f>
      </c>
      <c r="G48" s="12">
        <f>IF(ABS('Duplicate Ext-free MC values'!G46-'Duplicate Ext-free MC values'!G47)&gt;'Error flags'!G$2,'Duplicate Ext-free MC values'!G47,"")</f>
      </c>
      <c r="H48" s="12">
        <f>IF(ABS('Duplicate Ext-free MC values'!H46-'Duplicate Ext-free MC values'!H47)&gt;'Error flags'!H$2,'Duplicate Ext-free MC values'!H47,"")</f>
      </c>
      <c r="I48" s="12">
        <f>IF(ABS('Duplicate Ext-free MC values'!I46-'Duplicate Ext-free MC values'!I47)&gt;'Error flags'!I$2,'Duplicate Ext-free MC values'!I47,"")</f>
      </c>
      <c r="J48" s="12">
        <f>IF(ABS('Duplicate Ext-free MC values'!J46-'Duplicate Ext-free MC values'!J47)&gt;'Error flags'!J$2,'Duplicate Ext-free MC values'!J47,"")</f>
      </c>
      <c r="K48" s="12">
        <f>IF(ABS('Duplicate Ext-free MC values'!K46-'Duplicate Ext-free MC values'!K47)&gt;'Error flags'!K$2,'Duplicate Ext-free MC values'!K47,"")</f>
      </c>
      <c r="L48" s="12">
        <f>IF(ABS('Duplicate Ext-free MC values'!L46-'Duplicate Ext-free MC values'!L47)&gt;'Error flags'!L$2,'Duplicate Ext-free MC values'!L47,"")</f>
      </c>
      <c r="M48" s="12">
        <f>IF(ABS('Duplicate Ext-free MC values'!M46-'Duplicate Ext-free MC values'!M47)&gt;'Error flags'!M$2,'Duplicate Ext-free MC values'!M47,"")</f>
      </c>
    </row>
    <row r="49" spans="1:13" ht="12">
      <c r="A49" s="2">
        <f>'Duplicate Ext-free MC values'!A48</f>
        <v>24</v>
      </c>
      <c r="B49" s="72">
        <f>'Duplicate Ext-free MC values'!B48</f>
        <v>0</v>
      </c>
      <c r="C49" s="12">
        <f>IF(ABS('Duplicate Ext-free MC values'!C48-'Duplicate Ext-free MC values'!C49)&gt;'Error flags'!C$2,'Duplicate Ext-free MC values'!C48,"")</f>
      </c>
      <c r="D49" s="12">
        <f>IF(ABS('Duplicate Ext-free MC values'!D48-'Duplicate Ext-free MC values'!D49)&gt;'Error flags'!D$2,'Duplicate Ext-free MC values'!D48,"")</f>
      </c>
      <c r="E49" s="12">
        <f>IF(ABS('Duplicate Ext-free MC values'!E48-'Duplicate Ext-free MC values'!E49)&gt;'Error flags'!E$2,'Duplicate Ext-free MC values'!E48,"")</f>
      </c>
      <c r="F49" s="12">
        <f>IF(ABS('Duplicate Ext-free MC values'!F48-'Duplicate Ext-free MC values'!F49)&gt;'Error flags'!F$2,'Duplicate Ext-free MC values'!F48,"")</f>
      </c>
      <c r="G49" s="12">
        <f>IF(ABS('Duplicate Ext-free MC values'!G48-'Duplicate Ext-free MC values'!G49)&gt;'Error flags'!G$2,'Duplicate Ext-free MC values'!G48,"")</f>
      </c>
      <c r="H49" s="12">
        <f>IF(ABS('Duplicate Ext-free MC values'!H48-'Duplicate Ext-free MC values'!H49)&gt;'Error flags'!H$2,'Duplicate Ext-free MC values'!H48,"")</f>
      </c>
      <c r="I49" s="12">
        <f>IF(ABS('Duplicate Ext-free MC values'!I48-'Duplicate Ext-free MC values'!I49)&gt;'Error flags'!I$2,'Duplicate Ext-free MC values'!I48,"")</f>
      </c>
      <c r="J49" s="12">
        <f>IF(ABS('Duplicate Ext-free MC values'!J48-'Duplicate Ext-free MC values'!J49)&gt;'Error flags'!J$2,'Duplicate Ext-free MC values'!J48,"")</f>
      </c>
      <c r="K49" s="12">
        <f>IF(ABS('Duplicate Ext-free MC values'!K48-'Duplicate Ext-free MC values'!K49)&gt;'Error flags'!K$2,'Duplicate Ext-free MC values'!K48,"")</f>
      </c>
      <c r="L49" s="12">
        <f>IF(ABS('Duplicate Ext-free MC values'!L48-'Duplicate Ext-free MC values'!L49)&gt;'Error flags'!L$2,'Duplicate Ext-free MC values'!L48,"")</f>
      </c>
      <c r="M49" s="12">
        <f>IF(ABS('Duplicate Ext-free MC values'!M48-'Duplicate Ext-free MC values'!M49)&gt;'Error flags'!M$2,'Duplicate Ext-free MC values'!M48,"")</f>
      </c>
    </row>
    <row r="50" spans="1:13" ht="12">
      <c r="A50" s="2" t="str">
        <f>'Duplicate Ext-free MC values'!A49</f>
        <v>replicate 24</v>
      </c>
      <c r="B50" s="72">
        <f>'Duplicate Ext-free MC values'!B49</f>
        <v>0</v>
      </c>
      <c r="C50" s="12">
        <f>IF(ABS('Duplicate Ext-free MC values'!C48-'Duplicate Ext-free MC values'!C49)&gt;'Error flags'!C$2,'Duplicate Ext-free MC values'!C49,"")</f>
      </c>
      <c r="D50" s="12">
        <f>IF(ABS('Duplicate Ext-free MC values'!D48-'Duplicate Ext-free MC values'!D49)&gt;'Error flags'!D$2,'Duplicate Ext-free MC values'!D49,"")</f>
      </c>
      <c r="E50" s="12">
        <f>IF(ABS('Duplicate Ext-free MC values'!E48-'Duplicate Ext-free MC values'!E49)&gt;'Error flags'!E$2,'Duplicate Ext-free MC values'!E49,"")</f>
      </c>
      <c r="F50" s="12">
        <f>IF(ABS('Duplicate Ext-free MC values'!F48-'Duplicate Ext-free MC values'!F49)&gt;'Error flags'!F$2,'Duplicate Ext-free MC values'!F49,"")</f>
      </c>
      <c r="G50" s="12">
        <f>IF(ABS('Duplicate Ext-free MC values'!G48-'Duplicate Ext-free MC values'!G49)&gt;'Error flags'!G$2,'Duplicate Ext-free MC values'!G49,"")</f>
      </c>
      <c r="H50" s="12">
        <f>IF(ABS('Duplicate Ext-free MC values'!H48-'Duplicate Ext-free MC values'!H49)&gt;'Error flags'!H$2,'Duplicate Ext-free MC values'!H49,"")</f>
      </c>
      <c r="I50" s="12">
        <f>IF(ABS('Duplicate Ext-free MC values'!I48-'Duplicate Ext-free MC values'!I49)&gt;'Error flags'!I$2,'Duplicate Ext-free MC values'!I49,"")</f>
      </c>
      <c r="J50" s="12">
        <f>IF(ABS('Duplicate Ext-free MC values'!J48-'Duplicate Ext-free MC values'!J49)&gt;'Error flags'!J$2,'Duplicate Ext-free MC values'!J49,"")</f>
      </c>
      <c r="K50" s="12">
        <f>IF(ABS('Duplicate Ext-free MC values'!K48-'Duplicate Ext-free MC values'!K49)&gt;'Error flags'!K$2,'Duplicate Ext-free MC values'!K49,"")</f>
      </c>
      <c r="L50" s="12">
        <f>IF(ABS('Duplicate Ext-free MC values'!L48-'Duplicate Ext-free MC values'!L49)&gt;'Error flags'!L$2,'Duplicate Ext-free MC values'!L49,"")</f>
      </c>
      <c r="M50" s="12">
        <f>IF(ABS('Duplicate Ext-free MC values'!M48-'Duplicate Ext-free MC values'!M49)&gt;'Error flags'!M$2,'Duplicate Ext-free MC values'!M49,"")</f>
      </c>
    </row>
    <row r="51" spans="1:13" ht="12">
      <c r="A51" s="2">
        <f>'Duplicate Ext-free MC values'!A50</f>
        <v>25</v>
      </c>
      <c r="B51" s="72">
        <f>'Duplicate Ext-free MC values'!B50</f>
        <v>0</v>
      </c>
      <c r="C51" s="12">
        <f>IF(ABS('Duplicate Ext-free MC values'!C50-'Duplicate Ext-free MC values'!C51)&gt;'Error flags'!C$2,'Duplicate Ext-free MC values'!C50,"")</f>
      </c>
      <c r="D51" s="12">
        <f>IF(ABS('Duplicate Ext-free MC values'!D50-'Duplicate Ext-free MC values'!D51)&gt;'Error flags'!D$2,'Duplicate Ext-free MC values'!D50,"")</f>
      </c>
      <c r="E51" s="12">
        <f>IF(ABS('Duplicate Ext-free MC values'!E50-'Duplicate Ext-free MC values'!E51)&gt;'Error flags'!E$2,'Duplicate Ext-free MC values'!E50,"")</f>
      </c>
      <c r="F51" s="12">
        <f>IF(ABS('Duplicate Ext-free MC values'!F50-'Duplicate Ext-free MC values'!F51)&gt;'Error flags'!F$2,'Duplicate Ext-free MC values'!F50,"")</f>
      </c>
      <c r="G51" s="12">
        <f>IF(ABS('Duplicate Ext-free MC values'!G50-'Duplicate Ext-free MC values'!G51)&gt;'Error flags'!G$2,'Duplicate Ext-free MC values'!G50,"")</f>
      </c>
      <c r="H51" s="12">
        <f>IF(ABS('Duplicate Ext-free MC values'!H50-'Duplicate Ext-free MC values'!H51)&gt;'Error flags'!H$2,'Duplicate Ext-free MC values'!H50,"")</f>
      </c>
      <c r="I51" s="12">
        <f>IF(ABS('Duplicate Ext-free MC values'!I50-'Duplicate Ext-free MC values'!I51)&gt;'Error flags'!I$2,'Duplicate Ext-free MC values'!I50,"")</f>
      </c>
      <c r="J51" s="12">
        <f>IF(ABS('Duplicate Ext-free MC values'!J50-'Duplicate Ext-free MC values'!J51)&gt;'Error flags'!J$2,'Duplicate Ext-free MC values'!J50,"")</f>
      </c>
      <c r="K51" s="12">
        <f>IF(ABS('Duplicate Ext-free MC values'!K50-'Duplicate Ext-free MC values'!K51)&gt;'Error flags'!K$2,'Duplicate Ext-free MC values'!K50,"")</f>
      </c>
      <c r="L51" s="12">
        <f>IF(ABS('Duplicate Ext-free MC values'!L50-'Duplicate Ext-free MC values'!L51)&gt;'Error flags'!L$2,'Duplicate Ext-free MC values'!L50,"")</f>
      </c>
      <c r="M51" s="12">
        <f>IF(ABS('Duplicate Ext-free MC values'!M50-'Duplicate Ext-free MC values'!M51)&gt;'Error flags'!M$2,'Duplicate Ext-free MC values'!M50,"")</f>
      </c>
    </row>
    <row r="52" spans="1:13" ht="12">
      <c r="A52" s="2" t="str">
        <f>'Duplicate Ext-free MC values'!A51</f>
        <v>replicate 25</v>
      </c>
      <c r="B52" s="72">
        <f>'Duplicate Ext-free MC values'!B51</f>
        <v>0</v>
      </c>
      <c r="C52" s="12">
        <f>IF(ABS('Duplicate Ext-free MC values'!C50-'Duplicate Ext-free MC values'!C51)&gt;'Error flags'!C$2,'Duplicate Ext-free MC values'!C51,"")</f>
      </c>
      <c r="D52" s="12">
        <f>IF(ABS('Duplicate Ext-free MC values'!D50-'Duplicate Ext-free MC values'!D51)&gt;'Error flags'!D$2,'Duplicate Ext-free MC values'!D51,"")</f>
      </c>
      <c r="E52" s="12">
        <f>IF(ABS('Duplicate Ext-free MC values'!E50-'Duplicate Ext-free MC values'!E51)&gt;'Error flags'!E$2,'Duplicate Ext-free MC values'!E51,"")</f>
      </c>
      <c r="F52" s="12">
        <f>IF(ABS('Duplicate Ext-free MC values'!F50-'Duplicate Ext-free MC values'!F51)&gt;'Error flags'!F$2,'Duplicate Ext-free MC values'!F51,"")</f>
      </c>
      <c r="G52" s="12">
        <f>IF(ABS('Duplicate Ext-free MC values'!G50-'Duplicate Ext-free MC values'!G51)&gt;'Error flags'!G$2,'Duplicate Ext-free MC values'!G51,"")</f>
      </c>
      <c r="H52" s="12">
        <f>IF(ABS('Duplicate Ext-free MC values'!H50-'Duplicate Ext-free MC values'!H51)&gt;'Error flags'!H$2,'Duplicate Ext-free MC values'!H51,"")</f>
      </c>
      <c r="I52" s="12">
        <f>IF(ABS('Duplicate Ext-free MC values'!I50-'Duplicate Ext-free MC values'!I51)&gt;'Error flags'!I$2,'Duplicate Ext-free MC values'!I51,"")</f>
      </c>
      <c r="J52" s="12">
        <f>IF(ABS('Duplicate Ext-free MC values'!J50-'Duplicate Ext-free MC values'!J51)&gt;'Error flags'!J$2,'Duplicate Ext-free MC values'!J51,"")</f>
      </c>
      <c r="K52" s="12">
        <f>IF(ABS('Duplicate Ext-free MC values'!K50-'Duplicate Ext-free MC values'!K51)&gt;'Error flags'!K$2,'Duplicate Ext-free MC values'!K51,"")</f>
      </c>
      <c r="L52" s="12">
        <f>IF(ABS('Duplicate Ext-free MC values'!L50-'Duplicate Ext-free MC values'!L51)&gt;'Error flags'!L$2,'Duplicate Ext-free MC values'!L51,"")</f>
      </c>
      <c r="M52" s="12">
        <f>IF(ABS('Duplicate Ext-free MC values'!M50-'Duplicate Ext-free MC values'!M51)&gt;'Error flags'!M$2,'Duplicate Ext-free MC values'!M51,"")</f>
      </c>
    </row>
    <row r="53" spans="1:13" ht="12">
      <c r="A53" s="2">
        <f>'Duplicate Ext-free MC values'!A52</f>
        <v>26</v>
      </c>
      <c r="B53" s="72">
        <f>'Duplicate Ext-free MC values'!B52</f>
        <v>0</v>
      </c>
      <c r="C53" s="12">
        <f>IF(ABS('Duplicate Ext-free MC values'!C52-'Duplicate Ext-free MC values'!C53)&gt;'Error flags'!C$2,'Duplicate Ext-free MC values'!C52,"")</f>
      </c>
      <c r="D53" s="12">
        <f>IF(ABS('Duplicate Ext-free MC values'!D52-'Duplicate Ext-free MC values'!D53)&gt;'Error flags'!D$2,'Duplicate Ext-free MC values'!D52,"")</f>
      </c>
      <c r="E53" s="12">
        <f>IF(ABS('Duplicate Ext-free MC values'!E52-'Duplicate Ext-free MC values'!E53)&gt;'Error flags'!E$2,'Duplicate Ext-free MC values'!E52,"")</f>
      </c>
      <c r="F53" s="12">
        <f>IF(ABS('Duplicate Ext-free MC values'!F52-'Duplicate Ext-free MC values'!F53)&gt;'Error flags'!F$2,'Duplicate Ext-free MC values'!F52,"")</f>
      </c>
      <c r="G53" s="12">
        <f>IF(ABS('Duplicate Ext-free MC values'!G52-'Duplicate Ext-free MC values'!G53)&gt;'Error flags'!G$2,'Duplicate Ext-free MC values'!G52,"")</f>
      </c>
      <c r="H53" s="12">
        <f>IF(ABS('Duplicate Ext-free MC values'!H52-'Duplicate Ext-free MC values'!H53)&gt;'Error flags'!H$2,'Duplicate Ext-free MC values'!H52,"")</f>
      </c>
      <c r="I53" s="12">
        <f>IF(ABS('Duplicate Ext-free MC values'!I52-'Duplicate Ext-free MC values'!I53)&gt;'Error flags'!I$2,'Duplicate Ext-free MC values'!I52,"")</f>
      </c>
      <c r="J53" s="12">
        <f>IF(ABS('Duplicate Ext-free MC values'!J52-'Duplicate Ext-free MC values'!J53)&gt;'Error flags'!J$2,'Duplicate Ext-free MC values'!J52,"")</f>
      </c>
      <c r="K53" s="12">
        <f>IF(ABS('Duplicate Ext-free MC values'!K52-'Duplicate Ext-free MC values'!K53)&gt;'Error flags'!K$2,'Duplicate Ext-free MC values'!K52,"")</f>
      </c>
      <c r="L53" s="12">
        <f>IF(ABS('Duplicate Ext-free MC values'!L52-'Duplicate Ext-free MC values'!L53)&gt;'Error flags'!L$2,'Duplicate Ext-free MC values'!L52,"")</f>
      </c>
      <c r="M53" s="12">
        <f>IF(ABS('Duplicate Ext-free MC values'!M52-'Duplicate Ext-free MC values'!M53)&gt;'Error flags'!M$2,'Duplicate Ext-free MC values'!M52,"")</f>
      </c>
    </row>
    <row r="54" spans="1:13" ht="12">
      <c r="A54" s="2" t="str">
        <f>'Duplicate Ext-free MC values'!A53</f>
        <v>replicate 26</v>
      </c>
      <c r="B54" s="72">
        <f>'Duplicate Ext-free MC values'!B53</f>
        <v>0</v>
      </c>
      <c r="C54" s="12">
        <f>IF(ABS('Duplicate Ext-free MC values'!C52-'Duplicate Ext-free MC values'!C53)&gt;'Error flags'!C$2,'Duplicate Ext-free MC values'!C53,"")</f>
      </c>
      <c r="D54" s="12">
        <f>IF(ABS('Duplicate Ext-free MC values'!D52-'Duplicate Ext-free MC values'!D53)&gt;'Error flags'!D$2,'Duplicate Ext-free MC values'!D53,"")</f>
      </c>
      <c r="E54" s="12">
        <f>IF(ABS('Duplicate Ext-free MC values'!E52-'Duplicate Ext-free MC values'!E53)&gt;'Error flags'!E$2,'Duplicate Ext-free MC values'!E53,"")</f>
      </c>
      <c r="F54" s="12">
        <f>IF(ABS('Duplicate Ext-free MC values'!F52-'Duplicate Ext-free MC values'!F53)&gt;'Error flags'!F$2,'Duplicate Ext-free MC values'!F53,"")</f>
      </c>
      <c r="G54" s="12">
        <f>IF(ABS('Duplicate Ext-free MC values'!G52-'Duplicate Ext-free MC values'!G53)&gt;'Error flags'!G$2,'Duplicate Ext-free MC values'!G53,"")</f>
      </c>
      <c r="H54" s="12">
        <f>IF(ABS('Duplicate Ext-free MC values'!H52-'Duplicate Ext-free MC values'!H53)&gt;'Error flags'!H$2,'Duplicate Ext-free MC values'!H53,"")</f>
      </c>
      <c r="I54" s="12">
        <f>IF(ABS('Duplicate Ext-free MC values'!I52-'Duplicate Ext-free MC values'!I53)&gt;'Error flags'!I$2,'Duplicate Ext-free MC values'!I53,"")</f>
      </c>
      <c r="J54" s="12">
        <f>IF(ABS('Duplicate Ext-free MC values'!J52-'Duplicate Ext-free MC values'!J53)&gt;'Error flags'!J$2,'Duplicate Ext-free MC values'!J53,"")</f>
      </c>
      <c r="K54" s="12">
        <f>IF(ABS('Duplicate Ext-free MC values'!K52-'Duplicate Ext-free MC values'!K53)&gt;'Error flags'!K$2,'Duplicate Ext-free MC values'!K53,"")</f>
      </c>
      <c r="L54" s="12">
        <f>IF(ABS('Duplicate Ext-free MC values'!L52-'Duplicate Ext-free MC values'!L53)&gt;'Error flags'!L$2,'Duplicate Ext-free MC values'!L53,"")</f>
      </c>
      <c r="M54" s="12">
        <f>IF(ABS('Duplicate Ext-free MC values'!M52-'Duplicate Ext-free MC values'!M53)&gt;'Error flags'!M$2,'Duplicate Ext-free MC values'!M53,"")</f>
      </c>
    </row>
    <row r="55" spans="1:13" ht="12">
      <c r="A55" s="2">
        <f>'Duplicate Ext-free MC values'!A54</f>
        <v>27</v>
      </c>
      <c r="B55" s="72">
        <f>'Duplicate Ext-free MC values'!B54</f>
        <v>0</v>
      </c>
      <c r="C55" s="12">
        <f>IF(ABS('Duplicate Ext-free MC values'!C54-'Duplicate Ext-free MC values'!C55)&gt;'Error flags'!C$2,'Duplicate Ext-free MC values'!C54,"")</f>
      </c>
      <c r="D55" s="12">
        <f>IF(ABS('Duplicate Ext-free MC values'!D54-'Duplicate Ext-free MC values'!D55)&gt;'Error flags'!D$2,'Duplicate Ext-free MC values'!D54,"")</f>
      </c>
      <c r="E55" s="12">
        <f>IF(ABS('Duplicate Ext-free MC values'!E54-'Duplicate Ext-free MC values'!E55)&gt;'Error flags'!E$2,'Duplicate Ext-free MC values'!E54,"")</f>
      </c>
      <c r="F55" s="12">
        <f>IF(ABS('Duplicate Ext-free MC values'!F54-'Duplicate Ext-free MC values'!F55)&gt;'Error flags'!F$2,'Duplicate Ext-free MC values'!F54,"")</f>
      </c>
      <c r="G55" s="12">
        <f>IF(ABS('Duplicate Ext-free MC values'!G54-'Duplicate Ext-free MC values'!G55)&gt;'Error flags'!G$2,'Duplicate Ext-free MC values'!G54,"")</f>
      </c>
      <c r="H55" s="12">
        <f>IF(ABS('Duplicate Ext-free MC values'!H54-'Duplicate Ext-free MC values'!H55)&gt;'Error flags'!H$2,'Duplicate Ext-free MC values'!H54,"")</f>
      </c>
      <c r="I55" s="12">
        <f>IF(ABS('Duplicate Ext-free MC values'!I54-'Duplicate Ext-free MC values'!I55)&gt;'Error flags'!I$2,'Duplicate Ext-free MC values'!I54,"")</f>
      </c>
      <c r="J55" s="12">
        <f>IF(ABS('Duplicate Ext-free MC values'!J54-'Duplicate Ext-free MC values'!J55)&gt;'Error flags'!J$2,'Duplicate Ext-free MC values'!J54,"")</f>
      </c>
      <c r="K55" s="12">
        <f>IF(ABS('Duplicate Ext-free MC values'!K54-'Duplicate Ext-free MC values'!K55)&gt;'Error flags'!K$2,'Duplicate Ext-free MC values'!K54,"")</f>
      </c>
      <c r="L55" s="12">
        <f>IF(ABS('Duplicate Ext-free MC values'!L54-'Duplicate Ext-free MC values'!L55)&gt;'Error flags'!L$2,'Duplicate Ext-free MC values'!L54,"")</f>
      </c>
      <c r="M55" s="12">
        <f>IF(ABS('Duplicate Ext-free MC values'!M54-'Duplicate Ext-free MC values'!M55)&gt;'Error flags'!M$2,'Duplicate Ext-free MC values'!M54,"")</f>
      </c>
    </row>
    <row r="56" spans="1:13" ht="12">
      <c r="A56" s="2" t="str">
        <f>'Duplicate Ext-free MC values'!A55</f>
        <v>replicate 27</v>
      </c>
      <c r="B56" s="72">
        <f>'Duplicate Ext-free MC values'!B55</f>
        <v>0</v>
      </c>
      <c r="C56" s="12">
        <f>IF(ABS('Duplicate Ext-free MC values'!C54-'Duplicate Ext-free MC values'!C55)&gt;'Error flags'!C$2,'Duplicate Ext-free MC values'!C55,"")</f>
      </c>
      <c r="D56" s="12">
        <f>IF(ABS('Duplicate Ext-free MC values'!D54-'Duplicate Ext-free MC values'!D55)&gt;'Error flags'!D$2,'Duplicate Ext-free MC values'!D55,"")</f>
      </c>
      <c r="E56" s="12">
        <f>IF(ABS('Duplicate Ext-free MC values'!E54-'Duplicate Ext-free MC values'!E55)&gt;'Error flags'!E$2,'Duplicate Ext-free MC values'!E55,"")</f>
      </c>
      <c r="F56" s="12">
        <f>IF(ABS('Duplicate Ext-free MC values'!F54-'Duplicate Ext-free MC values'!F55)&gt;'Error flags'!F$2,'Duplicate Ext-free MC values'!F55,"")</f>
      </c>
      <c r="G56" s="12">
        <f>IF(ABS('Duplicate Ext-free MC values'!G54-'Duplicate Ext-free MC values'!G55)&gt;'Error flags'!G$2,'Duplicate Ext-free MC values'!G55,"")</f>
      </c>
      <c r="H56" s="12">
        <f>IF(ABS('Duplicate Ext-free MC values'!H54-'Duplicate Ext-free MC values'!H55)&gt;'Error flags'!H$2,'Duplicate Ext-free MC values'!H55,"")</f>
      </c>
      <c r="I56" s="12">
        <f>IF(ABS('Duplicate Ext-free MC values'!I54-'Duplicate Ext-free MC values'!I55)&gt;'Error flags'!I$2,'Duplicate Ext-free MC values'!I55,"")</f>
      </c>
      <c r="J56" s="12">
        <f>IF(ABS('Duplicate Ext-free MC values'!J54-'Duplicate Ext-free MC values'!J55)&gt;'Error flags'!J$2,'Duplicate Ext-free MC values'!J55,"")</f>
      </c>
      <c r="K56" s="12">
        <f>IF(ABS('Duplicate Ext-free MC values'!K54-'Duplicate Ext-free MC values'!K55)&gt;'Error flags'!K$2,'Duplicate Ext-free MC values'!K55,"")</f>
      </c>
      <c r="L56" s="12">
        <f>IF(ABS('Duplicate Ext-free MC values'!L54-'Duplicate Ext-free MC values'!L55)&gt;'Error flags'!L$2,'Duplicate Ext-free MC values'!L55,"")</f>
      </c>
      <c r="M56" s="12">
        <f>IF(ABS('Duplicate Ext-free MC values'!M54-'Duplicate Ext-free MC values'!M55)&gt;'Error flags'!M$2,'Duplicate Ext-free MC values'!M55,"")</f>
      </c>
    </row>
    <row r="57" spans="1:13" ht="12">
      <c r="A57" s="2">
        <f>'Duplicate Ext-free MC values'!A56</f>
        <v>28</v>
      </c>
      <c r="B57" s="72">
        <f>'Duplicate Ext-free MC values'!B56</f>
        <v>0</v>
      </c>
      <c r="C57" s="12">
        <f>IF(ABS('Duplicate Ext-free MC values'!C56-'Duplicate Ext-free MC values'!C57)&gt;'Error flags'!C$2,'Duplicate Ext-free MC values'!C56,"")</f>
      </c>
      <c r="D57" s="12">
        <f>IF(ABS('Duplicate Ext-free MC values'!D56-'Duplicate Ext-free MC values'!D57)&gt;'Error flags'!D$2,'Duplicate Ext-free MC values'!D56,"")</f>
      </c>
      <c r="E57" s="12">
        <f>IF(ABS('Duplicate Ext-free MC values'!E56-'Duplicate Ext-free MC values'!E57)&gt;'Error flags'!E$2,'Duplicate Ext-free MC values'!E56,"")</f>
      </c>
      <c r="F57" s="12">
        <f>IF(ABS('Duplicate Ext-free MC values'!F56-'Duplicate Ext-free MC values'!F57)&gt;'Error flags'!F$2,'Duplicate Ext-free MC values'!F56,"")</f>
      </c>
      <c r="G57" s="12">
        <f>IF(ABS('Duplicate Ext-free MC values'!G56-'Duplicate Ext-free MC values'!G57)&gt;'Error flags'!G$2,'Duplicate Ext-free MC values'!G56,"")</f>
      </c>
      <c r="H57" s="12">
        <f>IF(ABS('Duplicate Ext-free MC values'!H56-'Duplicate Ext-free MC values'!H57)&gt;'Error flags'!H$2,'Duplicate Ext-free MC values'!H56,"")</f>
      </c>
      <c r="I57" s="12">
        <f>IF(ABS('Duplicate Ext-free MC values'!I56-'Duplicate Ext-free MC values'!I57)&gt;'Error flags'!I$2,'Duplicate Ext-free MC values'!I56,"")</f>
      </c>
      <c r="J57" s="12">
        <f>IF(ABS('Duplicate Ext-free MC values'!J56-'Duplicate Ext-free MC values'!J57)&gt;'Error flags'!J$2,'Duplicate Ext-free MC values'!J56,"")</f>
      </c>
      <c r="K57" s="12">
        <f>IF(ABS('Duplicate Ext-free MC values'!K56-'Duplicate Ext-free MC values'!K57)&gt;'Error flags'!K$2,'Duplicate Ext-free MC values'!K56,"")</f>
      </c>
      <c r="L57" s="12">
        <f>IF(ABS('Duplicate Ext-free MC values'!L56-'Duplicate Ext-free MC values'!L57)&gt;'Error flags'!L$2,'Duplicate Ext-free MC values'!L56,"")</f>
      </c>
      <c r="M57" s="12">
        <f>IF(ABS('Duplicate Ext-free MC values'!M56-'Duplicate Ext-free MC values'!M57)&gt;'Error flags'!M$2,'Duplicate Ext-free MC values'!M56,"")</f>
      </c>
    </row>
    <row r="58" spans="1:13" ht="12">
      <c r="A58" s="2" t="str">
        <f>'Duplicate Ext-free MC values'!A57</f>
        <v>replicate 28</v>
      </c>
      <c r="B58" s="72">
        <f>'Duplicate Ext-free MC values'!B57</f>
        <v>0</v>
      </c>
      <c r="C58" s="12">
        <f>IF(ABS('Duplicate Ext-free MC values'!C56-'Duplicate Ext-free MC values'!C57)&gt;'Error flags'!C$2,'Duplicate Ext-free MC values'!C57,"")</f>
      </c>
      <c r="D58" s="12">
        <f>IF(ABS('Duplicate Ext-free MC values'!D56-'Duplicate Ext-free MC values'!D57)&gt;'Error flags'!D$2,'Duplicate Ext-free MC values'!D57,"")</f>
      </c>
      <c r="E58" s="12">
        <f>IF(ABS('Duplicate Ext-free MC values'!E56-'Duplicate Ext-free MC values'!E57)&gt;'Error flags'!E$2,'Duplicate Ext-free MC values'!E57,"")</f>
      </c>
      <c r="F58" s="12">
        <f>IF(ABS('Duplicate Ext-free MC values'!F56-'Duplicate Ext-free MC values'!F57)&gt;'Error flags'!F$2,'Duplicate Ext-free MC values'!F57,"")</f>
      </c>
      <c r="G58" s="12">
        <f>IF(ABS('Duplicate Ext-free MC values'!G56-'Duplicate Ext-free MC values'!G57)&gt;'Error flags'!G$2,'Duplicate Ext-free MC values'!G57,"")</f>
      </c>
      <c r="H58" s="12">
        <f>IF(ABS('Duplicate Ext-free MC values'!H56-'Duplicate Ext-free MC values'!H57)&gt;'Error flags'!H$2,'Duplicate Ext-free MC values'!H57,"")</f>
      </c>
      <c r="I58" s="12">
        <f>IF(ABS('Duplicate Ext-free MC values'!I56-'Duplicate Ext-free MC values'!I57)&gt;'Error flags'!I$2,'Duplicate Ext-free MC values'!I57,"")</f>
      </c>
      <c r="J58" s="12">
        <f>IF(ABS('Duplicate Ext-free MC values'!J56-'Duplicate Ext-free MC values'!J57)&gt;'Error flags'!J$2,'Duplicate Ext-free MC values'!J57,"")</f>
      </c>
      <c r="K58" s="12">
        <f>IF(ABS('Duplicate Ext-free MC values'!K56-'Duplicate Ext-free MC values'!K57)&gt;'Error flags'!K$2,'Duplicate Ext-free MC values'!K57,"")</f>
      </c>
      <c r="L58" s="12">
        <f>IF(ABS('Duplicate Ext-free MC values'!L56-'Duplicate Ext-free MC values'!L57)&gt;'Error flags'!L$2,'Duplicate Ext-free MC values'!L57,"")</f>
      </c>
      <c r="M58" s="12">
        <f>IF(ABS('Duplicate Ext-free MC values'!M56-'Duplicate Ext-free MC values'!M57)&gt;'Error flags'!M$2,'Duplicate Ext-free MC values'!M57,"")</f>
      </c>
    </row>
    <row r="59" spans="1:13" ht="12">
      <c r="A59" s="2">
        <f>'Duplicate Ext-free MC values'!A58</f>
        <v>29</v>
      </c>
      <c r="B59" s="72">
        <f>'Duplicate Ext-free MC values'!B58</f>
        <v>0</v>
      </c>
      <c r="C59" s="12">
        <f>IF(ABS('Duplicate Ext-free MC values'!C58-'Duplicate Ext-free MC values'!C59)&gt;'Error flags'!C$2,'Duplicate Ext-free MC values'!C58,"")</f>
      </c>
      <c r="D59" s="12">
        <f>IF(ABS('Duplicate Ext-free MC values'!D58-'Duplicate Ext-free MC values'!D59)&gt;'Error flags'!D$2,'Duplicate Ext-free MC values'!D58,"")</f>
      </c>
      <c r="E59" s="12">
        <f>IF(ABS('Duplicate Ext-free MC values'!E58-'Duplicate Ext-free MC values'!E59)&gt;'Error flags'!E$2,'Duplicate Ext-free MC values'!E58,"")</f>
      </c>
      <c r="F59" s="12">
        <f>IF(ABS('Duplicate Ext-free MC values'!F58-'Duplicate Ext-free MC values'!F59)&gt;'Error flags'!F$2,'Duplicate Ext-free MC values'!F58,"")</f>
      </c>
      <c r="G59" s="12">
        <f>IF(ABS('Duplicate Ext-free MC values'!G58-'Duplicate Ext-free MC values'!G59)&gt;'Error flags'!G$2,'Duplicate Ext-free MC values'!G58,"")</f>
      </c>
      <c r="H59" s="12">
        <f>IF(ABS('Duplicate Ext-free MC values'!H58-'Duplicate Ext-free MC values'!H59)&gt;'Error flags'!H$2,'Duplicate Ext-free MC values'!H58,"")</f>
      </c>
      <c r="I59" s="12">
        <f>IF(ABS('Duplicate Ext-free MC values'!I58-'Duplicate Ext-free MC values'!I59)&gt;'Error flags'!I$2,'Duplicate Ext-free MC values'!I58,"")</f>
      </c>
      <c r="J59" s="12">
        <f>IF(ABS('Duplicate Ext-free MC values'!J58-'Duplicate Ext-free MC values'!J59)&gt;'Error flags'!J$2,'Duplicate Ext-free MC values'!J58,"")</f>
      </c>
      <c r="K59" s="12">
        <f>IF(ABS('Duplicate Ext-free MC values'!K58-'Duplicate Ext-free MC values'!K59)&gt;'Error flags'!K$2,'Duplicate Ext-free MC values'!K58,"")</f>
      </c>
      <c r="L59" s="12">
        <f>IF(ABS('Duplicate Ext-free MC values'!L58-'Duplicate Ext-free MC values'!L59)&gt;'Error flags'!L$2,'Duplicate Ext-free MC values'!L58,"")</f>
      </c>
      <c r="M59" s="12">
        <f>IF(ABS('Duplicate Ext-free MC values'!M58-'Duplicate Ext-free MC values'!M59)&gt;'Error flags'!M$2,'Duplicate Ext-free MC values'!M58,"")</f>
      </c>
    </row>
    <row r="60" spans="1:13" ht="12">
      <c r="A60" s="2" t="str">
        <f>'Duplicate Ext-free MC values'!A59</f>
        <v>replicate 29</v>
      </c>
      <c r="B60" s="72">
        <f>'Duplicate Ext-free MC values'!B59</f>
        <v>0</v>
      </c>
      <c r="C60" s="12">
        <f>IF(ABS('Duplicate Ext-free MC values'!C58-'Duplicate Ext-free MC values'!C59)&gt;'Error flags'!C$2,'Duplicate Ext-free MC values'!C59,"")</f>
      </c>
      <c r="D60" s="12">
        <f>IF(ABS('Duplicate Ext-free MC values'!D58-'Duplicate Ext-free MC values'!D59)&gt;'Error flags'!D$2,'Duplicate Ext-free MC values'!D59,"")</f>
      </c>
      <c r="E60" s="12">
        <f>IF(ABS('Duplicate Ext-free MC values'!E58-'Duplicate Ext-free MC values'!E59)&gt;'Error flags'!E$2,'Duplicate Ext-free MC values'!E59,"")</f>
      </c>
      <c r="F60" s="12">
        <f>IF(ABS('Duplicate Ext-free MC values'!F58-'Duplicate Ext-free MC values'!F59)&gt;'Error flags'!F$2,'Duplicate Ext-free MC values'!F59,"")</f>
      </c>
      <c r="G60" s="12">
        <f>IF(ABS('Duplicate Ext-free MC values'!G58-'Duplicate Ext-free MC values'!G59)&gt;'Error flags'!G$2,'Duplicate Ext-free MC values'!G59,"")</f>
      </c>
      <c r="H60" s="12">
        <f>IF(ABS('Duplicate Ext-free MC values'!H58-'Duplicate Ext-free MC values'!H59)&gt;'Error flags'!H$2,'Duplicate Ext-free MC values'!H59,"")</f>
      </c>
      <c r="I60" s="12">
        <f>IF(ABS('Duplicate Ext-free MC values'!I58-'Duplicate Ext-free MC values'!I59)&gt;'Error flags'!I$2,'Duplicate Ext-free MC values'!I59,"")</f>
      </c>
      <c r="J60" s="12">
        <f>IF(ABS('Duplicate Ext-free MC values'!J58-'Duplicate Ext-free MC values'!J59)&gt;'Error flags'!J$2,'Duplicate Ext-free MC values'!J59,"")</f>
      </c>
      <c r="K60" s="12">
        <f>IF(ABS('Duplicate Ext-free MC values'!K58-'Duplicate Ext-free MC values'!K59)&gt;'Error flags'!K$2,'Duplicate Ext-free MC values'!K59,"")</f>
      </c>
      <c r="L60" s="12">
        <f>IF(ABS('Duplicate Ext-free MC values'!L58-'Duplicate Ext-free MC values'!L59)&gt;'Error flags'!L$2,'Duplicate Ext-free MC values'!L59,"")</f>
      </c>
      <c r="M60" s="12">
        <f>IF(ABS('Duplicate Ext-free MC values'!M58-'Duplicate Ext-free MC values'!M59)&gt;'Error flags'!M$2,'Duplicate Ext-free MC values'!M59,"")</f>
      </c>
    </row>
    <row r="61" spans="1:13" ht="12">
      <c r="A61" s="2">
        <f>'Duplicate Ext-free MC values'!A60</f>
        <v>30</v>
      </c>
      <c r="B61" s="73">
        <f>'Duplicate Ext-free MC values'!B60</f>
        <v>0</v>
      </c>
      <c r="C61" s="12">
        <f>IF(ABS('Duplicate Ext-free MC values'!C60-'Duplicate Ext-free MC values'!C61)&gt;'Error flags'!C$2,'Duplicate Ext-free MC values'!C60,"")</f>
      </c>
      <c r="D61" s="12">
        <f>IF(ABS('Duplicate Ext-free MC values'!D60-'Duplicate Ext-free MC values'!D61)&gt;'Error flags'!D$2,'Duplicate Ext-free MC values'!D60,"")</f>
      </c>
      <c r="E61" s="12">
        <f>IF(ABS('Duplicate Ext-free MC values'!E60-'Duplicate Ext-free MC values'!E61)&gt;'Error flags'!E$2,'Duplicate Ext-free MC values'!E60,"")</f>
      </c>
      <c r="F61" s="12">
        <f>IF(ABS('Duplicate Ext-free MC values'!F60-'Duplicate Ext-free MC values'!F61)&gt;'Error flags'!F$2,'Duplicate Ext-free MC values'!F60,"")</f>
      </c>
      <c r="G61" s="12">
        <f>IF(ABS('Duplicate Ext-free MC values'!G60-'Duplicate Ext-free MC values'!G61)&gt;'Error flags'!G$2,'Duplicate Ext-free MC values'!G60,"")</f>
      </c>
      <c r="H61" s="12">
        <f>IF(ABS('Duplicate Ext-free MC values'!H60-'Duplicate Ext-free MC values'!H61)&gt;'Error flags'!H$2,'Duplicate Ext-free MC values'!H60,"")</f>
      </c>
      <c r="I61" s="12">
        <f>IF(ABS('Duplicate Ext-free MC values'!I60-'Duplicate Ext-free MC values'!I61)&gt;'Error flags'!I$2,'Duplicate Ext-free MC values'!I60,"")</f>
      </c>
      <c r="J61" s="12">
        <f>IF(ABS('Duplicate Ext-free MC values'!J60-'Duplicate Ext-free MC values'!J61)&gt;'Error flags'!J$2,'Duplicate Ext-free MC values'!J60,"")</f>
      </c>
      <c r="K61" s="12">
        <f>IF(ABS('Duplicate Ext-free MC values'!K60-'Duplicate Ext-free MC values'!K61)&gt;'Error flags'!K$2,'Duplicate Ext-free MC values'!K60,"")</f>
      </c>
      <c r="L61" s="12">
        <f>IF(ABS('Duplicate Ext-free MC values'!L60-'Duplicate Ext-free MC values'!L61)&gt;'Error flags'!L$2,'Duplicate Ext-free MC values'!L60,"")</f>
      </c>
      <c r="M61" s="12">
        <f>IF(ABS('Duplicate Ext-free MC values'!M60-'Duplicate Ext-free MC values'!M61)&gt;'Error flags'!M$2,'Duplicate Ext-free MC values'!M60,"")</f>
      </c>
    </row>
    <row r="62" spans="2:13" ht="12">
      <c r="B62" s="8"/>
      <c r="C62" s="12"/>
      <c r="D62" s="12"/>
      <c r="E62" s="12"/>
      <c r="F62" s="12"/>
      <c r="G62" s="12"/>
      <c r="H62" s="12"/>
      <c r="I62" s="12"/>
      <c r="J62" s="12"/>
      <c r="K62" s="12"/>
      <c r="L62" s="12"/>
      <c r="M62" s="12"/>
    </row>
    <row r="63" spans="2:13" ht="12">
      <c r="B63" s="8"/>
      <c r="C63" s="12"/>
      <c r="D63" s="12"/>
      <c r="E63" s="12"/>
      <c r="F63" s="12"/>
      <c r="G63" s="12"/>
      <c r="H63" s="12"/>
      <c r="I63" s="12"/>
      <c r="J63" s="12"/>
      <c r="K63" s="12"/>
      <c r="L63" s="12"/>
      <c r="M63" s="12"/>
    </row>
    <row r="64" spans="2:13" ht="12">
      <c r="B64" s="8"/>
      <c r="C64" s="12"/>
      <c r="D64" s="12"/>
      <c r="E64" s="12"/>
      <c r="F64" s="12"/>
      <c r="G64" s="12"/>
      <c r="H64" s="12"/>
      <c r="I64" s="12"/>
      <c r="J64" s="12"/>
      <c r="K64" s="12"/>
      <c r="L64" s="12"/>
      <c r="M64" s="12"/>
    </row>
    <row r="65" spans="2:13" ht="12">
      <c r="B65" s="8"/>
      <c r="C65" s="12"/>
      <c r="D65" s="12"/>
      <c r="E65" s="12"/>
      <c r="F65" s="12"/>
      <c r="G65" s="12"/>
      <c r="H65" s="12"/>
      <c r="I65" s="12"/>
      <c r="J65" s="12"/>
      <c r="K65" s="12"/>
      <c r="L65" s="12"/>
      <c r="M65" s="12"/>
    </row>
    <row r="66" spans="2:13" ht="12">
      <c r="B66" s="8"/>
      <c r="C66" s="12"/>
      <c r="D66" s="12"/>
      <c r="E66" s="12"/>
      <c r="F66" s="12"/>
      <c r="G66" s="12"/>
      <c r="H66" s="12"/>
      <c r="I66" s="12"/>
      <c r="J66" s="12"/>
      <c r="K66" s="12"/>
      <c r="L66" s="12"/>
      <c r="M66" s="12"/>
    </row>
    <row r="67" spans="2:13" ht="12">
      <c r="B67" s="8"/>
      <c r="C67" s="12"/>
      <c r="D67" s="12"/>
      <c r="E67" s="12"/>
      <c r="F67" s="12"/>
      <c r="G67" s="12"/>
      <c r="H67" s="12"/>
      <c r="I67" s="12"/>
      <c r="J67" s="12"/>
      <c r="K67" s="12"/>
      <c r="L67" s="12"/>
      <c r="M67" s="12"/>
    </row>
    <row r="68" spans="2:13" ht="12">
      <c r="B68" s="8"/>
      <c r="C68" s="12"/>
      <c r="D68" s="12"/>
      <c r="E68" s="12"/>
      <c r="F68" s="12"/>
      <c r="G68" s="12"/>
      <c r="H68" s="12"/>
      <c r="I68" s="12"/>
      <c r="J68" s="12"/>
      <c r="K68" s="12"/>
      <c r="L68" s="12"/>
      <c r="M68" s="12"/>
    </row>
    <row r="69" spans="2:13" ht="12">
      <c r="B69" s="8"/>
      <c r="C69" s="12"/>
      <c r="D69" s="12"/>
      <c r="E69" s="12"/>
      <c r="F69" s="12"/>
      <c r="G69" s="12"/>
      <c r="H69" s="12"/>
      <c r="I69" s="12"/>
      <c r="J69" s="12"/>
      <c r="K69" s="12"/>
      <c r="L69" s="12"/>
      <c r="M69" s="12"/>
    </row>
    <row r="70" spans="2:13" ht="12">
      <c r="B70" s="8"/>
      <c r="C70" s="12"/>
      <c r="D70" s="12"/>
      <c r="E70" s="12"/>
      <c r="F70" s="12"/>
      <c r="G70" s="12"/>
      <c r="H70" s="12"/>
      <c r="I70" s="12"/>
      <c r="J70" s="12"/>
      <c r="K70" s="12"/>
      <c r="L70" s="12"/>
      <c r="M70" s="12"/>
    </row>
    <row r="71" spans="2:13" ht="12">
      <c r="B71" s="8"/>
      <c r="C71" s="12"/>
      <c r="D71" s="12"/>
      <c r="E71" s="12"/>
      <c r="F71" s="12"/>
      <c r="G71" s="12"/>
      <c r="H71" s="12"/>
      <c r="I71" s="12"/>
      <c r="J71" s="12"/>
      <c r="K71" s="12"/>
      <c r="L71" s="12"/>
      <c r="M71" s="12"/>
    </row>
    <row r="72" spans="2:13" ht="12">
      <c r="B72" s="8"/>
      <c r="C72" s="12"/>
      <c r="D72" s="12"/>
      <c r="E72" s="12"/>
      <c r="F72" s="12"/>
      <c r="G72" s="12"/>
      <c r="H72" s="12"/>
      <c r="I72" s="12"/>
      <c r="J72" s="12"/>
      <c r="K72" s="12"/>
      <c r="L72" s="12"/>
      <c r="M72" s="12"/>
    </row>
    <row r="73" spans="2:13" ht="12">
      <c r="B73" s="8"/>
      <c r="C73" s="12"/>
      <c r="D73" s="12"/>
      <c r="E73" s="12"/>
      <c r="F73" s="12"/>
      <c r="G73" s="12"/>
      <c r="H73" s="12"/>
      <c r="I73" s="12"/>
      <c r="J73" s="12"/>
      <c r="K73" s="12"/>
      <c r="L73" s="12"/>
      <c r="M73" s="12"/>
    </row>
    <row r="74" spans="2:13" ht="12">
      <c r="B74" s="8"/>
      <c r="C74" s="12"/>
      <c r="D74" s="12"/>
      <c r="E74" s="12"/>
      <c r="F74" s="12"/>
      <c r="G74" s="12"/>
      <c r="H74" s="12"/>
      <c r="I74" s="12"/>
      <c r="J74" s="12"/>
      <c r="K74" s="12"/>
      <c r="L74" s="12"/>
      <c r="M74" s="12"/>
    </row>
    <row r="75" spans="2:13" ht="12">
      <c r="B75" s="8"/>
      <c r="C75" s="12"/>
      <c r="D75" s="12"/>
      <c r="E75" s="12"/>
      <c r="F75" s="12"/>
      <c r="G75" s="12"/>
      <c r="H75" s="12"/>
      <c r="I75" s="12"/>
      <c r="J75" s="12"/>
      <c r="K75" s="12"/>
      <c r="L75" s="12"/>
      <c r="M75" s="12"/>
    </row>
    <row r="76" spans="2:13" ht="12">
      <c r="B76" s="8"/>
      <c r="C76" s="12"/>
      <c r="D76" s="12"/>
      <c r="E76" s="12"/>
      <c r="F76" s="12"/>
      <c r="G76" s="12"/>
      <c r="H76" s="12"/>
      <c r="I76" s="12"/>
      <c r="J76" s="12"/>
      <c r="K76" s="12"/>
      <c r="L76" s="12"/>
      <c r="M76" s="12"/>
    </row>
    <row r="77" spans="2:13" ht="12">
      <c r="B77" s="8"/>
      <c r="C77" s="12"/>
      <c r="D77" s="12"/>
      <c r="E77" s="12"/>
      <c r="F77" s="12"/>
      <c r="G77" s="12"/>
      <c r="H77" s="12"/>
      <c r="I77" s="12"/>
      <c r="J77" s="12"/>
      <c r="K77" s="12"/>
      <c r="L77" s="12"/>
      <c r="M77" s="12"/>
    </row>
    <row r="78" spans="2:13" ht="12">
      <c r="B78" s="8"/>
      <c r="C78" s="12"/>
      <c r="D78" s="12"/>
      <c r="E78" s="12"/>
      <c r="F78" s="12"/>
      <c r="G78" s="12"/>
      <c r="H78" s="12"/>
      <c r="I78" s="12"/>
      <c r="J78" s="12"/>
      <c r="K78" s="12"/>
      <c r="L78" s="12"/>
      <c r="M78" s="12"/>
    </row>
    <row r="79" spans="2:13" ht="12">
      <c r="B79" s="8"/>
      <c r="C79" s="12"/>
      <c r="D79" s="12"/>
      <c r="E79" s="12"/>
      <c r="F79" s="12"/>
      <c r="G79" s="12"/>
      <c r="H79" s="12"/>
      <c r="I79" s="12"/>
      <c r="J79" s="12"/>
      <c r="K79" s="12"/>
      <c r="L79" s="12"/>
      <c r="M79" s="12"/>
    </row>
    <row r="80" spans="2:13" ht="12">
      <c r="B80" s="8"/>
      <c r="C80" s="12"/>
      <c r="D80" s="12"/>
      <c r="E80" s="12"/>
      <c r="F80" s="12"/>
      <c r="G80" s="12"/>
      <c r="H80" s="12"/>
      <c r="I80" s="12"/>
      <c r="J80" s="12"/>
      <c r="K80" s="12"/>
      <c r="L80" s="12"/>
      <c r="M80" s="12"/>
    </row>
    <row r="81" spans="2:13" ht="12">
      <c r="B81" s="8"/>
      <c r="C81" s="12"/>
      <c r="D81" s="12"/>
      <c r="E81" s="12"/>
      <c r="F81" s="12"/>
      <c r="G81" s="12"/>
      <c r="H81" s="12"/>
      <c r="I81" s="12"/>
      <c r="J81" s="12"/>
      <c r="K81" s="12"/>
      <c r="L81" s="12"/>
      <c r="M81" s="12"/>
    </row>
    <row r="82" spans="2:13" ht="12">
      <c r="B82" s="8"/>
      <c r="C82" s="12"/>
      <c r="D82" s="12"/>
      <c r="E82" s="12"/>
      <c r="F82" s="12"/>
      <c r="G82" s="12"/>
      <c r="H82" s="12"/>
      <c r="I82" s="12"/>
      <c r="J82" s="12"/>
      <c r="K82" s="12"/>
      <c r="L82" s="12"/>
      <c r="M82" s="12"/>
    </row>
    <row r="83" spans="2:13" ht="12">
      <c r="B83" s="8"/>
      <c r="C83" s="12"/>
      <c r="D83" s="12"/>
      <c r="E83" s="12"/>
      <c r="F83" s="12"/>
      <c r="G83" s="12"/>
      <c r="H83" s="12"/>
      <c r="I83" s="12"/>
      <c r="J83" s="12"/>
      <c r="K83" s="12"/>
      <c r="L83" s="12"/>
      <c r="M83" s="12"/>
    </row>
    <row r="84" spans="2:13" ht="12">
      <c r="B84" s="8"/>
      <c r="C84" s="12"/>
      <c r="D84" s="12"/>
      <c r="E84" s="12"/>
      <c r="F84" s="12"/>
      <c r="G84" s="12"/>
      <c r="H84" s="12"/>
      <c r="I84" s="12"/>
      <c r="J84" s="12"/>
      <c r="K84" s="12"/>
      <c r="L84" s="12"/>
      <c r="M84" s="12"/>
    </row>
    <row r="85" spans="2:13" ht="12">
      <c r="B85" s="8"/>
      <c r="C85" s="12"/>
      <c r="D85" s="12"/>
      <c r="E85" s="12"/>
      <c r="F85" s="12"/>
      <c r="G85" s="12"/>
      <c r="H85" s="12"/>
      <c r="I85" s="12"/>
      <c r="J85" s="12"/>
      <c r="K85" s="12"/>
      <c r="L85" s="12"/>
      <c r="M85" s="12"/>
    </row>
    <row r="86" spans="2:13" ht="12">
      <c r="B86" s="8"/>
      <c r="C86" s="12"/>
      <c r="D86" s="12"/>
      <c r="E86" s="12"/>
      <c r="F86" s="12"/>
      <c r="G86" s="12"/>
      <c r="H86" s="12"/>
      <c r="I86" s="12"/>
      <c r="J86" s="12"/>
      <c r="K86" s="12"/>
      <c r="L86" s="12"/>
      <c r="M86" s="12"/>
    </row>
    <row r="87" spans="2:13" ht="12">
      <c r="B87" s="8"/>
      <c r="C87" s="12"/>
      <c r="D87" s="12"/>
      <c r="E87" s="12"/>
      <c r="F87" s="12"/>
      <c r="G87" s="12"/>
      <c r="H87" s="12"/>
      <c r="I87" s="12"/>
      <c r="J87" s="12"/>
      <c r="K87" s="12"/>
      <c r="L87" s="12"/>
      <c r="M87" s="12"/>
    </row>
    <row r="88" spans="2:13" ht="12">
      <c r="B88" s="8"/>
      <c r="C88" s="12"/>
      <c r="D88" s="12"/>
      <c r="E88" s="12"/>
      <c r="F88" s="12"/>
      <c r="G88" s="12"/>
      <c r="H88" s="12"/>
      <c r="I88" s="12"/>
      <c r="J88" s="12"/>
      <c r="K88" s="12"/>
      <c r="L88" s="12"/>
      <c r="M88" s="12"/>
    </row>
    <row r="89" spans="2:13" ht="12">
      <c r="B89" s="8"/>
      <c r="C89" s="12"/>
      <c r="D89" s="12"/>
      <c r="E89" s="12"/>
      <c r="F89" s="12"/>
      <c r="G89" s="12"/>
      <c r="H89" s="12"/>
      <c r="I89" s="12"/>
      <c r="J89" s="12"/>
      <c r="K89" s="12"/>
      <c r="L89" s="12"/>
      <c r="M89" s="12"/>
    </row>
    <row r="90" spans="2:13" ht="12">
      <c r="B90" s="8"/>
      <c r="C90" s="12"/>
      <c r="D90" s="12"/>
      <c r="E90" s="12"/>
      <c r="F90" s="12"/>
      <c r="G90" s="12"/>
      <c r="H90" s="12"/>
      <c r="I90" s="12"/>
      <c r="J90" s="12"/>
      <c r="K90" s="12"/>
      <c r="L90" s="12"/>
      <c r="M90" s="12"/>
    </row>
    <row r="91" spans="2:13" ht="12">
      <c r="B91" s="8"/>
      <c r="C91" s="12"/>
      <c r="D91" s="12"/>
      <c r="E91" s="12"/>
      <c r="F91" s="12"/>
      <c r="G91" s="12"/>
      <c r="H91" s="12"/>
      <c r="I91" s="12"/>
      <c r="J91" s="12"/>
      <c r="K91" s="12"/>
      <c r="L91" s="12"/>
      <c r="M91" s="12"/>
    </row>
    <row r="92" spans="2:13" ht="12">
      <c r="B92" s="8"/>
      <c r="C92" s="12"/>
      <c r="D92" s="12"/>
      <c r="E92" s="12"/>
      <c r="F92" s="12"/>
      <c r="G92" s="12"/>
      <c r="H92" s="12"/>
      <c r="I92" s="12"/>
      <c r="J92" s="12"/>
      <c r="K92" s="12"/>
      <c r="L92" s="12"/>
      <c r="M92" s="12"/>
    </row>
    <row r="93" spans="2:13" ht="12">
      <c r="B93" s="8"/>
      <c r="C93" s="12"/>
      <c r="D93" s="12"/>
      <c r="E93" s="12"/>
      <c r="F93" s="12"/>
      <c r="G93" s="12"/>
      <c r="H93" s="12"/>
      <c r="I93" s="12"/>
      <c r="J93" s="12"/>
      <c r="K93" s="12"/>
      <c r="L93" s="12"/>
      <c r="M93" s="12"/>
    </row>
    <row r="94" spans="2:13" ht="12">
      <c r="B94" s="8"/>
      <c r="C94" s="12"/>
      <c r="D94" s="12"/>
      <c r="E94" s="12"/>
      <c r="F94" s="12"/>
      <c r="G94" s="12"/>
      <c r="H94" s="12"/>
      <c r="I94" s="12"/>
      <c r="J94" s="12"/>
      <c r="K94" s="12"/>
      <c r="L94" s="12"/>
      <c r="M94" s="12"/>
    </row>
    <row r="95" spans="2:13" ht="12">
      <c r="B95" s="8"/>
      <c r="C95" s="12"/>
      <c r="D95" s="12"/>
      <c r="E95" s="12"/>
      <c r="F95" s="12"/>
      <c r="G95" s="12"/>
      <c r="H95" s="12"/>
      <c r="I95" s="12"/>
      <c r="J95" s="12"/>
      <c r="K95" s="12"/>
      <c r="L95" s="12"/>
      <c r="M95" s="12"/>
    </row>
    <row r="96" spans="2:13" ht="12">
      <c r="B96" s="8"/>
      <c r="C96" s="12"/>
      <c r="D96" s="12"/>
      <c r="E96" s="12"/>
      <c r="F96" s="12"/>
      <c r="G96" s="12"/>
      <c r="H96" s="12"/>
      <c r="I96" s="12"/>
      <c r="J96" s="12"/>
      <c r="K96" s="12"/>
      <c r="L96" s="12"/>
      <c r="M96" s="12"/>
    </row>
    <row r="97" spans="2:13" ht="12">
      <c r="B97" s="8"/>
      <c r="C97" s="12"/>
      <c r="D97" s="12"/>
      <c r="E97" s="12"/>
      <c r="F97" s="12"/>
      <c r="G97" s="12"/>
      <c r="H97" s="12"/>
      <c r="I97" s="12"/>
      <c r="J97" s="12"/>
      <c r="K97" s="12"/>
      <c r="L97" s="12"/>
      <c r="M97" s="12"/>
    </row>
    <row r="98" spans="2:13" ht="12">
      <c r="B98" s="8"/>
      <c r="C98" s="12"/>
      <c r="D98" s="12"/>
      <c r="E98" s="12"/>
      <c r="F98" s="12"/>
      <c r="G98" s="12"/>
      <c r="H98" s="12"/>
      <c r="I98" s="12"/>
      <c r="J98" s="12"/>
      <c r="K98" s="12"/>
      <c r="L98" s="12"/>
      <c r="M98" s="12"/>
    </row>
    <row r="99" spans="2:13" ht="12">
      <c r="B99" s="8"/>
      <c r="C99" s="12"/>
      <c r="D99" s="12"/>
      <c r="E99" s="12"/>
      <c r="F99" s="12"/>
      <c r="G99" s="12"/>
      <c r="H99" s="12"/>
      <c r="I99" s="12"/>
      <c r="J99" s="12"/>
      <c r="K99" s="12"/>
      <c r="L99" s="12"/>
      <c r="M99" s="12"/>
    </row>
    <row r="100" spans="2:13" ht="12">
      <c r="B100" s="8"/>
      <c r="C100" s="12"/>
      <c r="D100" s="12"/>
      <c r="E100" s="12"/>
      <c r="F100" s="12"/>
      <c r="G100" s="12"/>
      <c r="H100" s="12"/>
      <c r="I100" s="12"/>
      <c r="J100" s="12"/>
      <c r="K100" s="12"/>
      <c r="L100" s="12"/>
      <c r="M100" s="12"/>
    </row>
    <row r="101" spans="2:13" ht="12">
      <c r="B101" s="8"/>
      <c r="C101" s="12"/>
      <c r="D101" s="12"/>
      <c r="E101" s="12"/>
      <c r="F101" s="12"/>
      <c r="G101" s="12"/>
      <c r="H101" s="12"/>
      <c r="I101" s="12"/>
      <c r="J101" s="12"/>
      <c r="K101" s="12"/>
      <c r="L101" s="12"/>
      <c r="M101" s="12"/>
    </row>
  </sheetData>
  <sheetProtection sheet="1" objects="1" scenarios="1"/>
  <mergeCells count="1">
    <mergeCell ref="A2:B2"/>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
  <sheetData/>
  <sheetProtection/>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pageSetUpPr fitToPage="1"/>
  </sheetPr>
  <dimension ref="A1:B101"/>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B25" sqref="B25"/>
    </sheetView>
  </sheetViews>
  <sheetFormatPr defaultColWidth="10.875" defaultRowHeight="12"/>
  <cols>
    <col min="1" max="1" width="10.875" style="1" customWidth="1"/>
    <col min="2" max="2" width="86.875" style="3" customWidth="1"/>
    <col min="3" max="16384" width="10.875" style="1" customWidth="1"/>
  </cols>
  <sheetData>
    <row r="1" spans="1:2" ht="12">
      <c r="A1" s="1" t="s">
        <v>101</v>
      </c>
      <c r="B1" s="3" t="s">
        <v>91</v>
      </c>
    </row>
    <row r="2" ht="12">
      <c r="A2" s="1">
        <f>'TRB Record'!A2</f>
        <v>1</v>
      </c>
    </row>
    <row r="3" ht="12">
      <c r="A3" s="1" t="str">
        <f>'TRB Record'!A3</f>
        <v>replicate 1</v>
      </c>
    </row>
    <row r="4" ht="12">
      <c r="A4" s="1">
        <f>'TRB Record'!A4</f>
        <v>2</v>
      </c>
    </row>
    <row r="5" ht="12">
      <c r="A5" s="1" t="str">
        <f>'TRB Record'!A5</f>
        <v>replicate 2</v>
      </c>
    </row>
    <row r="6" ht="12">
      <c r="A6" s="1">
        <f>'TRB Record'!A6</f>
        <v>3</v>
      </c>
    </row>
    <row r="7" ht="12">
      <c r="A7" s="1" t="str">
        <f>'TRB Record'!A7</f>
        <v>replicate 3</v>
      </c>
    </row>
    <row r="8" ht="12">
      <c r="A8" s="1">
        <f>'TRB Record'!A8</f>
        <v>4</v>
      </c>
    </row>
    <row r="9" ht="12">
      <c r="A9" s="1" t="str">
        <f>'TRB Record'!A9</f>
        <v>replicate 4</v>
      </c>
    </row>
    <row r="10" ht="12">
      <c r="A10" s="1">
        <f>'TRB Record'!A10</f>
        <v>5</v>
      </c>
    </row>
    <row r="11" ht="12">
      <c r="A11" s="1" t="str">
        <f>'TRB Record'!A11</f>
        <v>replicate 5</v>
      </c>
    </row>
    <row r="12" ht="12">
      <c r="A12" s="1">
        <f>'TRB Record'!A12</f>
        <v>6</v>
      </c>
    </row>
    <row r="13" ht="12">
      <c r="A13" s="1" t="str">
        <f>'TRB Record'!A13</f>
        <v>replicate 6</v>
      </c>
    </row>
    <row r="14" ht="12">
      <c r="A14" s="1">
        <f>'TRB Record'!A14</f>
        <v>7</v>
      </c>
    </row>
    <row r="15" ht="12">
      <c r="A15" s="1" t="str">
        <f>'TRB Record'!A15</f>
        <v>replicate 7</v>
      </c>
    </row>
    <row r="16" ht="12">
      <c r="A16" s="1">
        <f>'TRB Record'!A16</f>
        <v>8</v>
      </c>
    </row>
    <row r="17" ht="12">
      <c r="A17" s="1" t="str">
        <f>'TRB Record'!A17</f>
        <v>replicate 8</v>
      </c>
    </row>
    <row r="18" ht="12">
      <c r="A18" s="1">
        <f>'TRB Record'!A18</f>
        <v>9</v>
      </c>
    </row>
    <row r="19" ht="12">
      <c r="A19" s="1" t="str">
        <f>'TRB Record'!A19</f>
        <v>replicate 9</v>
      </c>
    </row>
    <row r="20" ht="12">
      <c r="A20" s="1">
        <f>'TRB Record'!A20</f>
        <v>10</v>
      </c>
    </row>
    <row r="21" ht="12">
      <c r="A21" s="1" t="str">
        <f>'TRB Record'!A21</f>
        <v>replicate 10</v>
      </c>
    </row>
    <row r="22" ht="12">
      <c r="A22" s="1">
        <f>'TRB Record'!A22</f>
        <v>11</v>
      </c>
    </row>
    <row r="23" ht="12">
      <c r="A23" s="1" t="str">
        <f>'TRB Record'!A23</f>
        <v>replicate 11</v>
      </c>
    </row>
    <row r="24" ht="12">
      <c r="A24" s="1">
        <f>'TRB Record'!A24</f>
        <v>12</v>
      </c>
    </row>
    <row r="25" ht="12">
      <c r="A25" s="1" t="str">
        <f>'TRB Record'!A25</f>
        <v>replicate 12</v>
      </c>
    </row>
    <row r="26" ht="12">
      <c r="A26" s="1">
        <f>'TRB Record'!A26</f>
        <v>13</v>
      </c>
    </row>
    <row r="27" ht="12">
      <c r="A27" s="1" t="str">
        <f>'TRB Record'!A27</f>
        <v>replicate 13</v>
      </c>
    </row>
    <row r="28" ht="12">
      <c r="A28" s="1">
        <f>'TRB Record'!A28</f>
        <v>14</v>
      </c>
    </row>
    <row r="29" ht="12">
      <c r="A29" s="1" t="str">
        <f>'TRB Record'!A29</f>
        <v>replicate 14</v>
      </c>
    </row>
    <row r="30" ht="12">
      <c r="A30" s="1">
        <f>'TRB Record'!A30</f>
        <v>15</v>
      </c>
    </row>
    <row r="31" ht="12">
      <c r="A31" s="1" t="str">
        <f>'TRB Record'!A31</f>
        <v>replicate 15</v>
      </c>
    </row>
    <row r="32" ht="12">
      <c r="A32" s="1">
        <f>'TRB Record'!A32</f>
        <v>16</v>
      </c>
    </row>
    <row r="33" ht="12">
      <c r="A33" s="1" t="str">
        <f>'TRB Record'!A33</f>
        <v>replicate 16</v>
      </c>
    </row>
    <row r="34" ht="12">
      <c r="A34" s="1">
        <f>'TRB Record'!A34</f>
        <v>17</v>
      </c>
    </row>
    <row r="35" ht="12">
      <c r="A35" s="1" t="str">
        <f>'TRB Record'!A35</f>
        <v>replicate 17</v>
      </c>
    </row>
    <row r="36" ht="12">
      <c r="A36" s="1">
        <f>'TRB Record'!A36</f>
        <v>18</v>
      </c>
    </row>
    <row r="37" ht="12">
      <c r="A37" s="1" t="str">
        <f>'TRB Record'!A37</f>
        <v>replicate 18</v>
      </c>
    </row>
    <row r="38" ht="12">
      <c r="A38" s="1">
        <f>'TRB Record'!A38</f>
        <v>19</v>
      </c>
    </row>
    <row r="39" ht="12">
      <c r="A39" s="1" t="str">
        <f>'TRB Record'!A39</f>
        <v>replicate 19</v>
      </c>
    </row>
    <row r="40" ht="12">
      <c r="A40" s="1">
        <f>'TRB Record'!A40</f>
        <v>20</v>
      </c>
    </row>
    <row r="41" ht="12">
      <c r="A41" s="1" t="str">
        <f>'TRB Record'!A41</f>
        <v>replicate 20</v>
      </c>
    </row>
    <row r="42" ht="12">
      <c r="A42" s="1">
        <f>'TRB Record'!A42</f>
        <v>21</v>
      </c>
    </row>
    <row r="43" ht="12">
      <c r="A43" s="1" t="str">
        <f>'TRB Record'!A43</f>
        <v>replicate 21</v>
      </c>
    </row>
    <row r="44" ht="12">
      <c r="A44" s="1">
        <f>'TRB Record'!A44</f>
        <v>22</v>
      </c>
    </row>
    <row r="45" ht="12">
      <c r="A45" s="1" t="str">
        <f>'TRB Record'!A45</f>
        <v>replicate 22</v>
      </c>
    </row>
    <row r="46" ht="12">
      <c r="A46" s="1">
        <f>'TRB Record'!A46</f>
        <v>23</v>
      </c>
    </row>
    <row r="47" ht="12">
      <c r="A47" s="1" t="str">
        <f>'TRB Record'!A47</f>
        <v>replicate 23</v>
      </c>
    </row>
    <row r="48" ht="12">
      <c r="A48" s="1">
        <f>'TRB Record'!A48</f>
        <v>24</v>
      </c>
    </row>
    <row r="49" ht="12">
      <c r="A49" s="1" t="str">
        <f>'TRB Record'!A49</f>
        <v>replicate 24</v>
      </c>
    </row>
    <row r="50" ht="12">
      <c r="A50" s="1">
        <f>'TRB Record'!A50</f>
        <v>25</v>
      </c>
    </row>
    <row r="51" ht="12">
      <c r="A51" s="1" t="str">
        <f>'TRB Record'!A51</f>
        <v>replicate 25</v>
      </c>
    </row>
    <row r="52" ht="12">
      <c r="A52" s="1">
        <f>'TRB Record'!A52</f>
        <v>26</v>
      </c>
    </row>
    <row r="53" ht="12">
      <c r="A53" s="1" t="str">
        <f>'TRB Record'!A53</f>
        <v>replicate 26</v>
      </c>
    </row>
    <row r="54" ht="12">
      <c r="A54" s="1">
        <f>'TRB Record'!A54</f>
        <v>27</v>
      </c>
    </row>
    <row r="55" ht="12">
      <c r="A55" s="1" t="str">
        <f>'TRB Record'!A55</f>
        <v>replicate 27</v>
      </c>
    </row>
    <row r="56" ht="12">
      <c r="A56" s="1">
        <f>'TRB Record'!A56</f>
        <v>28</v>
      </c>
    </row>
    <row r="57" ht="12">
      <c r="A57" s="1" t="str">
        <f>'TRB Record'!A57</f>
        <v>replicate 28</v>
      </c>
    </row>
    <row r="58" ht="12">
      <c r="A58" s="1">
        <f>'TRB Record'!A58</f>
        <v>29</v>
      </c>
    </row>
    <row r="59" ht="12">
      <c r="A59" s="1" t="str">
        <f>'TRB Record'!A59</f>
        <v>replicate 29</v>
      </c>
    </row>
    <row r="60" ht="12">
      <c r="A60" s="1">
        <f>'TRB Record'!A60</f>
        <v>30</v>
      </c>
    </row>
    <row r="61" ht="12">
      <c r="A61" s="1" t="str">
        <f>'TRB Record'!A61</f>
        <v>replicate 30</v>
      </c>
    </row>
    <row r="62" ht="12">
      <c r="A62" s="1" t="e">
        <f>'TRB Record'!#REF!</f>
        <v>#REF!</v>
      </c>
    </row>
    <row r="63" ht="12">
      <c r="A63" s="1" t="e">
        <f>'TRB Record'!#REF!</f>
        <v>#REF!</v>
      </c>
    </row>
    <row r="64" ht="12">
      <c r="A64" s="1" t="e">
        <f>'TRB Record'!#REF!</f>
        <v>#REF!</v>
      </c>
    </row>
    <row r="65" ht="12">
      <c r="A65" s="1" t="e">
        <f>'TRB Record'!#REF!</f>
        <v>#REF!</v>
      </c>
    </row>
    <row r="66" ht="12">
      <c r="A66" s="1" t="e">
        <f>'TRB Record'!#REF!</f>
        <v>#REF!</v>
      </c>
    </row>
    <row r="67" ht="12">
      <c r="A67" s="1" t="e">
        <f>'TRB Record'!#REF!</f>
        <v>#REF!</v>
      </c>
    </row>
    <row r="68" ht="12">
      <c r="A68" s="1" t="e">
        <f>'TRB Record'!#REF!</f>
        <v>#REF!</v>
      </c>
    </row>
    <row r="69" ht="12">
      <c r="A69" s="1" t="e">
        <f>'TRB Record'!#REF!</f>
        <v>#REF!</v>
      </c>
    </row>
    <row r="70" ht="12">
      <c r="A70" s="1" t="e">
        <f>'TRB Record'!#REF!</f>
        <v>#REF!</v>
      </c>
    </row>
    <row r="71" ht="12">
      <c r="A71" s="1" t="e">
        <f>'TRB Record'!#REF!</f>
        <v>#REF!</v>
      </c>
    </row>
    <row r="72" ht="12">
      <c r="A72" s="1" t="e">
        <f>'TRB Record'!#REF!</f>
        <v>#REF!</v>
      </c>
    </row>
    <row r="73" ht="12">
      <c r="A73" s="1" t="e">
        <f>'TRB Record'!#REF!</f>
        <v>#REF!</v>
      </c>
    </row>
    <row r="74" ht="12">
      <c r="A74" s="1" t="e">
        <f>'TRB Record'!#REF!</f>
        <v>#REF!</v>
      </c>
    </row>
    <row r="75" ht="12">
      <c r="A75" s="1" t="e">
        <f>'TRB Record'!#REF!</f>
        <v>#REF!</v>
      </c>
    </row>
    <row r="76" ht="12">
      <c r="A76" s="1" t="e">
        <f>'TRB Record'!#REF!</f>
        <v>#REF!</v>
      </c>
    </row>
    <row r="77" ht="12">
      <c r="A77" s="1" t="e">
        <f>'TRB Record'!#REF!</f>
        <v>#REF!</v>
      </c>
    </row>
    <row r="78" ht="12">
      <c r="A78" s="1" t="e">
        <f>'TRB Record'!#REF!</f>
        <v>#REF!</v>
      </c>
    </row>
    <row r="79" ht="12">
      <c r="A79" s="1" t="e">
        <f>'TRB Record'!#REF!</f>
        <v>#REF!</v>
      </c>
    </row>
    <row r="80" ht="12">
      <c r="A80" s="1" t="e">
        <f>'TRB Record'!#REF!</f>
        <v>#REF!</v>
      </c>
    </row>
    <row r="81" ht="12">
      <c r="A81" s="1" t="e">
        <f>'TRB Record'!#REF!</f>
        <v>#REF!</v>
      </c>
    </row>
    <row r="82" ht="12">
      <c r="A82" s="1" t="e">
        <f>'TRB Record'!#REF!</f>
        <v>#REF!</v>
      </c>
    </row>
    <row r="83" ht="12">
      <c r="A83" s="1" t="e">
        <f>'TRB Record'!#REF!</f>
        <v>#REF!</v>
      </c>
    </row>
    <row r="84" ht="12">
      <c r="A84" s="1" t="e">
        <f>'TRB Record'!#REF!</f>
        <v>#REF!</v>
      </c>
    </row>
    <row r="85" ht="12">
      <c r="A85" s="1" t="e">
        <f>'TRB Record'!#REF!</f>
        <v>#REF!</v>
      </c>
    </row>
    <row r="86" ht="12">
      <c r="A86" s="1" t="e">
        <f>'TRB Record'!#REF!</f>
        <v>#REF!</v>
      </c>
    </row>
    <row r="87" ht="12">
      <c r="A87" s="1" t="e">
        <f>'TRB Record'!#REF!</f>
        <v>#REF!</v>
      </c>
    </row>
    <row r="88" ht="12">
      <c r="A88" s="1" t="e">
        <f>'TRB Record'!#REF!</f>
        <v>#REF!</v>
      </c>
    </row>
    <row r="89" ht="12">
      <c r="A89" s="1" t="e">
        <f>'TRB Record'!#REF!</f>
        <v>#REF!</v>
      </c>
    </row>
    <row r="90" ht="12">
      <c r="A90" s="1" t="e">
        <f>'TRB Record'!#REF!</f>
        <v>#REF!</v>
      </c>
    </row>
    <row r="91" ht="12">
      <c r="A91" s="1" t="e">
        <f>'TRB Record'!#REF!</f>
        <v>#REF!</v>
      </c>
    </row>
    <row r="92" ht="12">
      <c r="A92" s="1" t="e">
        <f>'TRB Record'!#REF!</f>
        <v>#REF!</v>
      </c>
    </row>
    <row r="93" ht="12">
      <c r="A93" s="1" t="e">
        <f>'TRB Record'!#REF!</f>
        <v>#REF!</v>
      </c>
    </row>
    <row r="94" ht="12">
      <c r="A94" s="1" t="e">
        <f>'TRB Record'!#REF!</f>
        <v>#REF!</v>
      </c>
    </row>
    <row r="95" ht="12">
      <c r="A95" s="1" t="e">
        <f>'TRB Record'!#REF!</f>
        <v>#REF!</v>
      </c>
    </row>
    <row r="96" ht="12">
      <c r="A96" s="1" t="e">
        <f>'TRB Record'!#REF!</f>
        <v>#REF!</v>
      </c>
    </row>
    <row r="97" ht="12">
      <c r="A97" s="1" t="e">
        <f>'TRB Record'!#REF!</f>
        <v>#REF!</v>
      </c>
    </row>
    <row r="98" ht="12">
      <c r="A98" s="1" t="e">
        <f>'TRB Record'!#REF!</f>
        <v>#REF!</v>
      </c>
    </row>
    <row r="99" ht="12">
      <c r="A99" s="1" t="e">
        <f>'TRB Record'!#REF!</f>
        <v>#REF!</v>
      </c>
    </row>
    <row r="100" ht="12">
      <c r="A100" s="1" t="e">
        <f>'TRB Record'!#REF!</f>
        <v>#REF!</v>
      </c>
    </row>
    <row r="101" ht="12">
      <c r="A101" s="1" t="e">
        <f>'TRB Record'!#REF!</f>
        <v>#REF!</v>
      </c>
    </row>
  </sheetData>
  <sheetProtection sheet="1" objects="1" scenarios="1"/>
  <printOptions gridLines="1"/>
  <pageMargins left="0.75" right="0.75" top="1" bottom="1" header="0.5" footer="0.5"/>
  <pageSetup fitToHeight="5" fitToWidth="1" orientation="landscape" paperSize="9"/>
  <headerFooter alignWithMargins="0">
    <oddHeader>&amp;C&amp;A</oddHeader>
    <oddFooter>&amp;CPage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61"/>
  <sheetViews>
    <sheetView zoomScalePageLayoutView="0" workbookViewId="0" topLeftCell="A1">
      <pane xSplit="3" ySplit="1" topLeftCell="D2" activePane="bottomRight" state="frozen"/>
      <selection pane="topLeft" activeCell="A1" sqref="A1"/>
      <selection pane="topRight" activeCell="F1" sqref="F1"/>
      <selection pane="bottomLeft" activeCell="A18" sqref="A18"/>
      <selection pane="bottomRight" activeCell="D2" sqref="D2"/>
    </sheetView>
  </sheetViews>
  <sheetFormatPr defaultColWidth="10.875" defaultRowHeight="12"/>
  <cols>
    <col min="1" max="1" width="10.875" style="2" customWidth="1"/>
    <col min="2" max="4" width="10.75390625" style="3" customWidth="1"/>
    <col min="5" max="9" width="10.75390625" style="8" customWidth="1"/>
    <col min="10" max="11" width="10.75390625" style="2" customWidth="1"/>
    <col min="12" max="16384" width="10.875" style="1" customWidth="1"/>
  </cols>
  <sheetData>
    <row r="1" spans="1:11" s="18" customFormat="1" ht="100.5">
      <c r="A1" s="18" t="s">
        <v>101</v>
      </c>
      <c r="B1" s="41" t="s">
        <v>137</v>
      </c>
      <c r="C1" s="41" t="s">
        <v>95</v>
      </c>
      <c r="D1" s="41" t="s">
        <v>96</v>
      </c>
      <c r="E1" s="36" t="s">
        <v>97</v>
      </c>
      <c r="F1" s="36" t="s">
        <v>98</v>
      </c>
      <c r="G1" s="36" t="s">
        <v>89</v>
      </c>
      <c r="H1" s="36" t="s">
        <v>99</v>
      </c>
      <c r="I1" s="36" t="s">
        <v>100</v>
      </c>
      <c r="J1" s="18" t="s">
        <v>87</v>
      </c>
      <c r="K1" s="18" t="s">
        <v>88</v>
      </c>
    </row>
    <row r="2" spans="1:11" ht="12">
      <c r="A2" s="2">
        <v>1</v>
      </c>
      <c r="B2" s="5"/>
      <c r="E2" s="8">
        <f>Ash!B2</f>
        <v>0</v>
      </c>
      <c r="F2" s="8">
        <f>'EtOH Extractives'!B2</f>
        <v>0</v>
      </c>
      <c r="G2" s="8">
        <f>'% solids Extr Free'!B3</f>
        <v>0</v>
      </c>
      <c r="H2" s="8">
        <f>Lignin!B2</f>
        <v>0</v>
      </c>
      <c r="I2" s="8">
        <f>'Structural Sugars'!B9</f>
        <v>0</v>
      </c>
      <c r="J2" s="2">
        <f>'Uronic Acid'!B3</f>
        <v>0</v>
      </c>
      <c r="K2" s="2">
        <f>Acetate!B3</f>
        <v>0</v>
      </c>
    </row>
    <row r="3" spans="1:11" ht="12">
      <c r="A3" s="2" t="s">
        <v>13</v>
      </c>
      <c r="B3" s="5"/>
      <c r="E3" s="8">
        <f>Ash!B3</f>
        <v>0</v>
      </c>
      <c r="F3" s="8">
        <f>'EtOH Extractives'!B3</f>
        <v>0</v>
      </c>
      <c r="G3" s="8">
        <f>'% solids Extr Free'!B4</f>
        <v>0</v>
      </c>
      <c r="H3" s="8">
        <f>Lignin!B3</f>
        <v>0</v>
      </c>
      <c r="I3" s="8">
        <f>'Structural Sugars'!B10</f>
        <v>0</v>
      </c>
      <c r="J3" s="2">
        <f>'Uronic Acid'!B4</f>
        <v>0</v>
      </c>
      <c r="K3" s="2">
        <f>Acetate!B4</f>
        <v>0</v>
      </c>
    </row>
    <row r="4" spans="1:11" ht="12">
      <c r="A4" s="2">
        <v>2</v>
      </c>
      <c r="B4" s="5"/>
      <c r="E4" s="8">
        <f>Ash!B4</f>
        <v>0</v>
      </c>
      <c r="F4" s="8">
        <f>'EtOH Extractives'!B4</f>
        <v>0</v>
      </c>
      <c r="G4" s="8">
        <f>'% solids Extr Free'!B5</f>
        <v>0</v>
      </c>
      <c r="H4" s="8">
        <f>Lignin!B4</f>
        <v>0</v>
      </c>
      <c r="I4" s="8">
        <f>'Structural Sugars'!B11</f>
        <v>0</v>
      </c>
      <c r="J4" s="2">
        <f>'Uronic Acid'!B5</f>
        <v>0</v>
      </c>
      <c r="K4" s="2">
        <f>Acetate!B5</f>
        <v>0</v>
      </c>
    </row>
    <row r="5" spans="1:11" ht="12">
      <c r="A5" s="2" t="s">
        <v>14</v>
      </c>
      <c r="B5" s="5"/>
      <c r="E5" s="8">
        <f>Ash!B5</f>
        <v>0</v>
      </c>
      <c r="F5" s="8">
        <f>'EtOH Extractives'!B5</f>
        <v>0</v>
      </c>
      <c r="G5" s="8">
        <f>'% solids Extr Free'!B6</f>
        <v>0</v>
      </c>
      <c r="H5" s="8">
        <f>Lignin!B5</f>
        <v>0</v>
      </c>
      <c r="I5" s="8">
        <f>'Structural Sugars'!B12</f>
        <v>0</v>
      </c>
      <c r="J5" s="2">
        <f>'Uronic Acid'!B6</f>
        <v>0</v>
      </c>
      <c r="K5" s="2">
        <f>Acetate!B6</f>
        <v>0</v>
      </c>
    </row>
    <row r="6" spans="1:11" ht="12">
      <c r="A6" s="2">
        <v>3</v>
      </c>
      <c r="B6" s="5"/>
      <c r="E6" s="8">
        <f>Ash!B6</f>
        <v>0</v>
      </c>
      <c r="F6" s="8">
        <f>'EtOH Extractives'!B6</f>
        <v>0</v>
      </c>
      <c r="G6" s="8">
        <f>'% solids Extr Free'!B7</f>
        <v>0</v>
      </c>
      <c r="H6" s="8">
        <f>Lignin!B6</f>
        <v>0</v>
      </c>
      <c r="I6" s="8">
        <f>'Structural Sugars'!B13</f>
        <v>0</v>
      </c>
      <c r="J6" s="2">
        <f>'Uronic Acid'!B7</f>
        <v>0</v>
      </c>
      <c r="K6" s="2">
        <f>Acetate!B7</f>
        <v>0</v>
      </c>
    </row>
    <row r="7" spans="1:11" ht="12">
      <c r="A7" s="2" t="s">
        <v>15</v>
      </c>
      <c r="B7" s="5"/>
      <c r="E7" s="8">
        <f>Ash!B7</f>
        <v>0</v>
      </c>
      <c r="F7" s="8">
        <f>'EtOH Extractives'!B7</f>
        <v>0</v>
      </c>
      <c r="G7" s="8">
        <f>'% solids Extr Free'!B8</f>
        <v>0</v>
      </c>
      <c r="H7" s="8">
        <f>Lignin!B7</f>
        <v>0</v>
      </c>
      <c r="I7" s="8">
        <f>'Structural Sugars'!B14</f>
        <v>0</v>
      </c>
      <c r="J7" s="2">
        <f>'Uronic Acid'!B8</f>
        <v>0</v>
      </c>
      <c r="K7" s="2">
        <f>Acetate!B8</f>
        <v>0</v>
      </c>
    </row>
    <row r="8" spans="1:11" ht="12">
      <c r="A8" s="2">
        <v>4</v>
      </c>
      <c r="B8" s="5"/>
      <c r="E8" s="8">
        <f>Ash!B8</f>
        <v>0</v>
      </c>
      <c r="F8" s="8">
        <f>'EtOH Extractives'!B8</f>
        <v>0</v>
      </c>
      <c r="G8" s="8">
        <f>'% solids Extr Free'!B9</f>
        <v>0</v>
      </c>
      <c r="H8" s="8">
        <f>Lignin!B8</f>
        <v>0</v>
      </c>
      <c r="I8" s="8">
        <f>'Structural Sugars'!B15</f>
        <v>0</v>
      </c>
      <c r="J8" s="2">
        <f>'Uronic Acid'!B9</f>
        <v>0</v>
      </c>
      <c r="K8" s="2">
        <f>Acetate!B9</f>
        <v>0</v>
      </c>
    </row>
    <row r="9" spans="1:11" ht="12">
      <c r="A9" s="2" t="s">
        <v>16</v>
      </c>
      <c r="B9" s="5"/>
      <c r="E9" s="8">
        <f>Ash!B9</f>
        <v>0</v>
      </c>
      <c r="F9" s="8">
        <f>'EtOH Extractives'!B9</f>
        <v>0</v>
      </c>
      <c r="G9" s="8">
        <f>'% solids Extr Free'!B10</f>
        <v>0</v>
      </c>
      <c r="H9" s="8">
        <f>Lignin!B9</f>
        <v>0</v>
      </c>
      <c r="I9" s="8">
        <f>'Structural Sugars'!B16</f>
        <v>0</v>
      </c>
      <c r="J9" s="2">
        <f>'Uronic Acid'!B10</f>
        <v>0</v>
      </c>
      <c r="K9" s="2">
        <f>Acetate!B10</f>
        <v>0</v>
      </c>
    </row>
    <row r="10" spans="1:11" ht="12">
      <c r="A10" s="2">
        <v>5</v>
      </c>
      <c r="B10" s="5"/>
      <c r="E10" s="8">
        <f>Ash!B10</f>
        <v>0</v>
      </c>
      <c r="F10" s="8">
        <f>'EtOH Extractives'!B10</f>
        <v>0</v>
      </c>
      <c r="G10" s="8">
        <f>'% solids Extr Free'!B11</f>
        <v>0</v>
      </c>
      <c r="H10" s="8">
        <f>Lignin!B10</f>
        <v>0</v>
      </c>
      <c r="I10" s="8">
        <f>'Structural Sugars'!B17</f>
        <v>0</v>
      </c>
      <c r="J10" s="2">
        <f>'Uronic Acid'!B11</f>
        <v>0</v>
      </c>
      <c r="K10" s="2">
        <f>Acetate!B11</f>
        <v>0</v>
      </c>
    </row>
    <row r="11" spans="1:11" ht="12">
      <c r="A11" s="2" t="s">
        <v>17</v>
      </c>
      <c r="B11" s="5"/>
      <c r="E11" s="8">
        <f>Ash!B11</f>
        <v>0</v>
      </c>
      <c r="F11" s="8">
        <f>'EtOH Extractives'!B11</f>
        <v>0</v>
      </c>
      <c r="G11" s="8">
        <f>'% solids Extr Free'!B12</f>
        <v>0</v>
      </c>
      <c r="H11" s="8">
        <f>Lignin!B11</f>
        <v>0</v>
      </c>
      <c r="I11" s="8">
        <f>'Structural Sugars'!B18</f>
        <v>0</v>
      </c>
      <c r="J11" s="2">
        <f>'Uronic Acid'!B12</f>
        <v>0</v>
      </c>
      <c r="K11" s="2">
        <f>Acetate!B12</f>
        <v>0</v>
      </c>
    </row>
    <row r="12" spans="1:11" ht="12">
      <c r="A12" s="2">
        <v>6</v>
      </c>
      <c r="B12" s="5"/>
      <c r="E12" s="8">
        <f>Ash!B12</f>
        <v>0</v>
      </c>
      <c r="F12" s="8">
        <f>'EtOH Extractives'!B12</f>
        <v>0</v>
      </c>
      <c r="G12" s="8">
        <f>'% solids Extr Free'!B13</f>
        <v>0</v>
      </c>
      <c r="H12" s="8">
        <f>Lignin!B12</f>
        <v>0</v>
      </c>
      <c r="I12" s="8">
        <f>'Structural Sugars'!B19</f>
        <v>0</v>
      </c>
      <c r="J12" s="2">
        <f>'Uronic Acid'!B13</f>
        <v>0</v>
      </c>
      <c r="K12" s="2">
        <f>Acetate!B13</f>
        <v>0</v>
      </c>
    </row>
    <row r="13" spans="1:11" ht="12">
      <c r="A13" s="2" t="s">
        <v>18</v>
      </c>
      <c r="B13" s="5"/>
      <c r="E13" s="8">
        <f>Ash!B13</f>
        <v>0</v>
      </c>
      <c r="F13" s="8">
        <f>'EtOH Extractives'!B13</f>
        <v>0</v>
      </c>
      <c r="G13" s="8">
        <f>'% solids Extr Free'!B14</f>
        <v>0</v>
      </c>
      <c r="H13" s="8">
        <f>Lignin!B13</f>
        <v>0</v>
      </c>
      <c r="I13" s="8">
        <f>'Structural Sugars'!B20</f>
        <v>0</v>
      </c>
      <c r="J13" s="2">
        <f>'Uronic Acid'!B14</f>
        <v>0</v>
      </c>
      <c r="K13" s="2">
        <f>Acetate!B14</f>
        <v>0</v>
      </c>
    </row>
    <row r="14" spans="1:11" ht="12">
      <c r="A14" s="2">
        <v>7</v>
      </c>
      <c r="B14" s="5"/>
      <c r="E14" s="8">
        <f>Ash!B14</f>
        <v>0</v>
      </c>
      <c r="F14" s="8">
        <f>'EtOH Extractives'!B14</f>
        <v>0</v>
      </c>
      <c r="G14" s="8">
        <f>'% solids Extr Free'!B15</f>
        <v>0</v>
      </c>
      <c r="H14" s="8">
        <f>Lignin!B14</f>
        <v>0</v>
      </c>
      <c r="I14" s="8">
        <f>'Structural Sugars'!B21</f>
        <v>0</v>
      </c>
      <c r="J14" s="2">
        <f>'Uronic Acid'!B15</f>
        <v>0</v>
      </c>
      <c r="K14" s="2">
        <f>Acetate!B15</f>
        <v>0</v>
      </c>
    </row>
    <row r="15" spans="1:11" ht="12">
      <c r="A15" s="2" t="s">
        <v>19</v>
      </c>
      <c r="B15" s="5"/>
      <c r="E15" s="8">
        <f>Ash!B15</f>
        <v>0</v>
      </c>
      <c r="F15" s="8">
        <f>'EtOH Extractives'!B15</f>
        <v>0</v>
      </c>
      <c r="G15" s="8">
        <f>'% solids Extr Free'!B16</f>
        <v>0</v>
      </c>
      <c r="H15" s="8">
        <f>Lignin!B15</f>
        <v>0</v>
      </c>
      <c r="I15" s="8">
        <f>'Structural Sugars'!B22</f>
        <v>0</v>
      </c>
      <c r="J15" s="2">
        <f>'Uronic Acid'!B16</f>
        <v>0</v>
      </c>
      <c r="K15" s="2">
        <f>Acetate!B16</f>
        <v>0</v>
      </c>
    </row>
    <row r="16" spans="1:11" ht="12">
      <c r="A16" s="2">
        <v>8</v>
      </c>
      <c r="B16" s="5"/>
      <c r="E16" s="8">
        <f>Ash!B16</f>
        <v>0</v>
      </c>
      <c r="F16" s="8">
        <f>'EtOH Extractives'!B16</f>
        <v>0</v>
      </c>
      <c r="G16" s="8">
        <f>'% solids Extr Free'!B17</f>
        <v>0</v>
      </c>
      <c r="H16" s="8">
        <f>Lignin!B16</f>
        <v>0</v>
      </c>
      <c r="I16" s="8">
        <f>'Structural Sugars'!B23</f>
        <v>0</v>
      </c>
      <c r="J16" s="2">
        <f>'Uronic Acid'!B17</f>
        <v>0</v>
      </c>
      <c r="K16" s="2">
        <f>Acetate!B17</f>
        <v>0</v>
      </c>
    </row>
    <row r="17" spans="1:11" ht="12">
      <c r="A17" s="2" t="s">
        <v>20</v>
      </c>
      <c r="B17" s="5"/>
      <c r="E17" s="8">
        <f>Ash!B17</f>
        <v>0</v>
      </c>
      <c r="F17" s="8">
        <f>'EtOH Extractives'!B17</f>
        <v>0</v>
      </c>
      <c r="G17" s="8">
        <f>'% solids Extr Free'!B18</f>
        <v>0</v>
      </c>
      <c r="H17" s="8">
        <f>Lignin!B17</f>
        <v>0</v>
      </c>
      <c r="I17" s="8">
        <f>'Structural Sugars'!B24</f>
        <v>0</v>
      </c>
      <c r="J17" s="2">
        <f>'Uronic Acid'!B18</f>
        <v>0</v>
      </c>
      <c r="K17" s="2">
        <f>Acetate!B18</f>
        <v>0</v>
      </c>
    </row>
    <row r="18" spans="1:11" ht="12">
      <c r="A18" s="2">
        <v>9</v>
      </c>
      <c r="B18" s="5"/>
      <c r="E18" s="8">
        <f>Ash!B18</f>
        <v>0</v>
      </c>
      <c r="F18" s="8">
        <f>'EtOH Extractives'!B18</f>
        <v>0</v>
      </c>
      <c r="G18" s="8">
        <f>'% solids Extr Free'!B19</f>
        <v>0</v>
      </c>
      <c r="H18" s="8">
        <f>Lignin!B18</f>
        <v>0</v>
      </c>
      <c r="I18" s="8">
        <f>'Structural Sugars'!B25</f>
        <v>0</v>
      </c>
      <c r="J18" s="2">
        <f>'Uronic Acid'!B19</f>
        <v>0</v>
      </c>
      <c r="K18" s="2">
        <f>Acetate!B19</f>
        <v>0</v>
      </c>
    </row>
    <row r="19" spans="1:11" ht="12">
      <c r="A19" s="2" t="s">
        <v>21</v>
      </c>
      <c r="B19" s="5"/>
      <c r="E19" s="8">
        <f>Ash!B19</f>
        <v>0</v>
      </c>
      <c r="F19" s="8">
        <f>'EtOH Extractives'!B19</f>
        <v>0</v>
      </c>
      <c r="G19" s="8">
        <f>'% solids Extr Free'!B20</f>
        <v>0</v>
      </c>
      <c r="H19" s="8">
        <f>Lignin!B19</f>
        <v>0</v>
      </c>
      <c r="I19" s="8">
        <f>'Structural Sugars'!B26</f>
        <v>0</v>
      </c>
      <c r="J19" s="2">
        <f>'Uronic Acid'!B20</f>
        <v>0</v>
      </c>
      <c r="K19" s="2">
        <f>Acetate!B20</f>
        <v>0</v>
      </c>
    </row>
    <row r="20" spans="1:11" ht="12">
      <c r="A20" s="2">
        <v>10</v>
      </c>
      <c r="B20" s="5"/>
      <c r="E20" s="8">
        <f>Ash!B20</f>
        <v>0</v>
      </c>
      <c r="F20" s="8">
        <f>'EtOH Extractives'!B20</f>
        <v>0</v>
      </c>
      <c r="G20" s="8">
        <f>'% solids Extr Free'!B21</f>
        <v>0</v>
      </c>
      <c r="H20" s="8">
        <f>Lignin!B20</f>
        <v>0</v>
      </c>
      <c r="I20" s="8">
        <f>'Structural Sugars'!B27</f>
        <v>0</v>
      </c>
      <c r="J20" s="2">
        <f>'Uronic Acid'!B21</f>
        <v>0</v>
      </c>
      <c r="K20" s="2">
        <f>Acetate!B21</f>
        <v>0</v>
      </c>
    </row>
    <row r="21" spans="1:11" ht="12">
      <c r="A21" s="2" t="s">
        <v>22</v>
      </c>
      <c r="B21" s="5"/>
      <c r="E21" s="8">
        <f>Ash!B21</f>
        <v>0</v>
      </c>
      <c r="F21" s="8">
        <f>'EtOH Extractives'!B21</f>
        <v>0</v>
      </c>
      <c r="G21" s="8">
        <f>'% solids Extr Free'!B22</f>
        <v>0</v>
      </c>
      <c r="H21" s="8">
        <f>Lignin!B21</f>
        <v>0</v>
      </c>
      <c r="I21" s="8">
        <f>'Structural Sugars'!B28</f>
        <v>0</v>
      </c>
      <c r="J21" s="2">
        <f>'Uronic Acid'!B22</f>
        <v>0</v>
      </c>
      <c r="K21" s="2">
        <f>Acetate!B22</f>
        <v>0</v>
      </c>
    </row>
    <row r="22" spans="1:11" ht="12">
      <c r="A22" s="2">
        <v>11</v>
      </c>
      <c r="B22" s="5"/>
      <c r="E22" s="8">
        <f>Ash!B22</f>
        <v>0</v>
      </c>
      <c r="F22" s="8">
        <f>'EtOH Extractives'!B22</f>
        <v>0</v>
      </c>
      <c r="G22" s="8">
        <f>'% solids Extr Free'!B23</f>
        <v>0</v>
      </c>
      <c r="H22" s="8">
        <f>Lignin!B22</f>
        <v>0</v>
      </c>
      <c r="I22" s="8">
        <f>'Structural Sugars'!B29</f>
        <v>0</v>
      </c>
      <c r="J22" s="2">
        <f>'Uronic Acid'!B23</f>
        <v>0</v>
      </c>
      <c r="K22" s="2">
        <f>Acetate!B23</f>
        <v>0</v>
      </c>
    </row>
    <row r="23" spans="1:11" ht="12">
      <c r="A23" s="2" t="s">
        <v>23</v>
      </c>
      <c r="B23" s="5"/>
      <c r="E23" s="8">
        <f>Ash!B23</f>
        <v>0</v>
      </c>
      <c r="F23" s="8">
        <f>'EtOH Extractives'!B23</f>
        <v>0</v>
      </c>
      <c r="G23" s="8">
        <f>'% solids Extr Free'!B24</f>
        <v>0</v>
      </c>
      <c r="H23" s="8">
        <f>Lignin!B23</f>
        <v>0</v>
      </c>
      <c r="I23" s="8">
        <f>'Structural Sugars'!B30</f>
        <v>0</v>
      </c>
      <c r="J23" s="2">
        <f>'Uronic Acid'!B24</f>
        <v>0</v>
      </c>
      <c r="K23" s="2">
        <f>Acetate!B24</f>
        <v>0</v>
      </c>
    </row>
    <row r="24" spans="1:11" ht="12">
      <c r="A24" s="2">
        <v>12</v>
      </c>
      <c r="B24" s="5"/>
      <c r="E24" s="8">
        <f>Ash!B24</f>
        <v>0</v>
      </c>
      <c r="F24" s="8">
        <f>'EtOH Extractives'!B24</f>
        <v>0</v>
      </c>
      <c r="G24" s="8">
        <f>'% solids Extr Free'!B25</f>
        <v>0</v>
      </c>
      <c r="H24" s="8">
        <f>Lignin!B24</f>
        <v>0</v>
      </c>
      <c r="I24" s="8">
        <f>'Structural Sugars'!B31</f>
        <v>0</v>
      </c>
      <c r="J24" s="2">
        <f>'Uronic Acid'!B25</f>
        <v>0</v>
      </c>
      <c r="K24" s="2">
        <f>Acetate!B25</f>
        <v>0</v>
      </c>
    </row>
    <row r="25" spans="1:11" ht="12">
      <c r="A25" s="2" t="s">
        <v>24</v>
      </c>
      <c r="B25" s="5"/>
      <c r="E25" s="8">
        <f>Ash!B25</f>
        <v>0</v>
      </c>
      <c r="F25" s="8">
        <f>'EtOH Extractives'!B25</f>
        <v>0</v>
      </c>
      <c r="G25" s="8">
        <f>'% solids Extr Free'!B26</f>
        <v>0</v>
      </c>
      <c r="H25" s="8">
        <f>Lignin!B25</f>
        <v>0</v>
      </c>
      <c r="I25" s="8">
        <f>'Structural Sugars'!B32</f>
        <v>0</v>
      </c>
      <c r="J25" s="2">
        <f>'Uronic Acid'!B26</f>
        <v>0</v>
      </c>
      <c r="K25" s="2">
        <f>Acetate!B26</f>
        <v>0</v>
      </c>
    </row>
    <row r="26" spans="1:11" ht="12">
      <c r="A26" s="2">
        <v>13</v>
      </c>
      <c r="B26" s="5"/>
      <c r="E26" s="8">
        <f>Ash!B26</f>
        <v>0</v>
      </c>
      <c r="F26" s="8">
        <f>'EtOH Extractives'!B26</f>
        <v>0</v>
      </c>
      <c r="G26" s="8">
        <f>'% solids Extr Free'!B27</f>
        <v>0</v>
      </c>
      <c r="H26" s="8">
        <f>Lignin!B26</f>
        <v>0</v>
      </c>
      <c r="I26" s="8">
        <f>'Structural Sugars'!B33</f>
        <v>0</v>
      </c>
      <c r="J26" s="2">
        <f>'Uronic Acid'!B27</f>
        <v>0</v>
      </c>
      <c r="K26" s="2">
        <f>Acetate!B27</f>
        <v>0</v>
      </c>
    </row>
    <row r="27" spans="1:11" ht="12">
      <c r="A27" s="2" t="s">
        <v>25</v>
      </c>
      <c r="B27" s="5"/>
      <c r="E27" s="8">
        <f>Ash!B27</f>
        <v>0</v>
      </c>
      <c r="F27" s="8">
        <f>'EtOH Extractives'!B27</f>
        <v>0</v>
      </c>
      <c r="G27" s="8">
        <f>'% solids Extr Free'!B28</f>
        <v>0</v>
      </c>
      <c r="H27" s="8">
        <f>Lignin!B27</f>
        <v>0</v>
      </c>
      <c r="I27" s="8">
        <f>'Structural Sugars'!B34</f>
        <v>0</v>
      </c>
      <c r="J27" s="2">
        <f>'Uronic Acid'!B28</f>
        <v>0</v>
      </c>
      <c r="K27" s="2">
        <f>Acetate!B28</f>
        <v>0</v>
      </c>
    </row>
    <row r="28" spans="1:11" ht="12">
      <c r="A28" s="2">
        <v>14</v>
      </c>
      <c r="B28" s="5"/>
      <c r="E28" s="8">
        <f>Ash!B28</f>
        <v>0</v>
      </c>
      <c r="F28" s="8">
        <f>'EtOH Extractives'!B28</f>
        <v>0</v>
      </c>
      <c r="G28" s="8">
        <f>'% solids Extr Free'!B29</f>
        <v>0</v>
      </c>
      <c r="H28" s="8">
        <f>Lignin!B28</f>
        <v>0</v>
      </c>
      <c r="I28" s="8">
        <f>'Structural Sugars'!B35</f>
        <v>0</v>
      </c>
      <c r="J28" s="2">
        <f>'Uronic Acid'!B29</f>
        <v>0</v>
      </c>
      <c r="K28" s="2">
        <f>Acetate!B29</f>
        <v>0</v>
      </c>
    </row>
    <row r="29" spans="1:11" ht="12">
      <c r="A29" s="2" t="s">
        <v>26</v>
      </c>
      <c r="B29" s="5"/>
      <c r="E29" s="8">
        <f>Ash!B29</f>
        <v>0</v>
      </c>
      <c r="F29" s="8">
        <f>'EtOH Extractives'!B29</f>
        <v>0</v>
      </c>
      <c r="G29" s="8">
        <f>'% solids Extr Free'!B30</f>
        <v>0</v>
      </c>
      <c r="H29" s="8">
        <f>Lignin!B29</f>
        <v>0</v>
      </c>
      <c r="I29" s="8">
        <f>'Structural Sugars'!B36</f>
        <v>0</v>
      </c>
      <c r="J29" s="2">
        <f>'Uronic Acid'!B30</f>
        <v>0</v>
      </c>
      <c r="K29" s="2">
        <f>Acetate!B30</f>
        <v>0</v>
      </c>
    </row>
    <row r="30" spans="1:11" ht="12">
      <c r="A30" s="2">
        <v>15</v>
      </c>
      <c r="B30" s="5"/>
      <c r="E30" s="8">
        <f>Ash!B30</f>
        <v>0</v>
      </c>
      <c r="F30" s="8">
        <f>'EtOH Extractives'!B30</f>
        <v>0</v>
      </c>
      <c r="G30" s="8">
        <f>'% solids Extr Free'!B31</f>
        <v>0</v>
      </c>
      <c r="H30" s="8">
        <f>Lignin!B30</f>
        <v>0</v>
      </c>
      <c r="I30" s="8">
        <f>'Structural Sugars'!B37</f>
        <v>0</v>
      </c>
      <c r="J30" s="2">
        <f>'Uronic Acid'!B31</f>
        <v>0</v>
      </c>
      <c r="K30" s="2">
        <f>Acetate!B31</f>
        <v>0</v>
      </c>
    </row>
    <row r="31" spans="1:11" ht="12">
      <c r="A31" s="2" t="s">
        <v>27</v>
      </c>
      <c r="B31" s="5"/>
      <c r="E31" s="8">
        <f>Ash!B31</f>
        <v>0</v>
      </c>
      <c r="F31" s="8">
        <f>'EtOH Extractives'!B31</f>
        <v>0</v>
      </c>
      <c r="G31" s="8">
        <f>'% solids Extr Free'!B32</f>
        <v>0</v>
      </c>
      <c r="H31" s="8">
        <f>Lignin!B31</f>
        <v>0</v>
      </c>
      <c r="I31" s="8">
        <f>'Structural Sugars'!B38</f>
        <v>0</v>
      </c>
      <c r="J31" s="2">
        <f>'Uronic Acid'!B32</f>
        <v>0</v>
      </c>
      <c r="K31" s="2">
        <f>Acetate!B32</f>
        <v>0</v>
      </c>
    </row>
    <row r="32" spans="1:11" ht="12">
      <c r="A32" s="2">
        <v>16</v>
      </c>
      <c r="B32" s="5"/>
      <c r="E32" s="8">
        <f>Ash!B32</f>
        <v>0</v>
      </c>
      <c r="F32" s="8">
        <f>'EtOH Extractives'!B32</f>
        <v>0</v>
      </c>
      <c r="G32" s="8">
        <f>'% solids Extr Free'!B33</f>
        <v>0</v>
      </c>
      <c r="H32" s="8">
        <f>Lignin!B32</f>
        <v>0</v>
      </c>
      <c r="I32" s="8">
        <f>'Structural Sugars'!B39</f>
        <v>0</v>
      </c>
      <c r="J32" s="2">
        <f>'Uronic Acid'!B33</f>
        <v>0</v>
      </c>
      <c r="K32" s="2">
        <f>Acetate!B33</f>
        <v>0</v>
      </c>
    </row>
    <row r="33" spans="1:11" ht="12">
      <c r="A33" s="2" t="s">
        <v>28</v>
      </c>
      <c r="B33" s="5"/>
      <c r="E33" s="8">
        <f>Ash!B33</f>
        <v>0</v>
      </c>
      <c r="F33" s="8">
        <f>'EtOH Extractives'!B33</f>
        <v>0</v>
      </c>
      <c r="G33" s="8">
        <f>'% solids Extr Free'!B34</f>
        <v>0</v>
      </c>
      <c r="H33" s="8">
        <f>Lignin!B33</f>
        <v>0</v>
      </c>
      <c r="I33" s="8">
        <f>'Structural Sugars'!B40</f>
        <v>0</v>
      </c>
      <c r="J33" s="2">
        <f>'Uronic Acid'!B34</f>
        <v>0</v>
      </c>
      <c r="K33" s="2">
        <f>Acetate!B34</f>
        <v>0</v>
      </c>
    </row>
    <row r="34" spans="1:11" ht="12">
      <c r="A34" s="2">
        <v>17</v>
      </c>
      <c r="B34" s="5"/>
      <c r="E34" s="8">
        <f>Ash!B34</f>
        <v>0</v>
      </c>
      <c r="F34" s="8">
        <f>'EtOH Extractives'!B34</f>
        <v>0</v>
      </c>
      <c r="G34" s="8">
        <f>'% solids Extr Free'!B35</f>
        <v>0</v>
      </c>
      <c r="H34" s="8">
        <f>Lignin!B34</f>
        <v>0</v>
      </c>
      <c r="I34" s="8">
        <f>'Structural Sugars'!B41</f>
        <v>0</v>
      </c>
      <c r="J34" s="2">
        <f>'Uronic Acid'!B35</f>
        <v>0</v>
      </c>
      <c r="K34" s="2">
        <f>Acetate!B35</f>
        <v>0</v>
      </c>
    </row>
    <row r="35" spans="1:11" ht="12">
      <c r="A35" s="2" t="s">
        <v>29</v>
      </c>
      <c r="B35" s="5"/>
      <c r="E35" s="8">
        <f>Ash!B35</f>
        <v>0</v>
      </c>
      <c r="F35" s="8">
        <f>'EtOH Extractives'!B35</f>
        <v>0</v>
      </c>
      <c r="G35" s="8">
        <f>'% solids Extr Free'!B36</f>
        <v>0</v>
      </c>
      <c r="H35" s="8">
        <f>Lignin!B35</f>
        <v>0</v>
      </c>
      <c r="I35" s="8">
        <f>'Structural Sugars'!B42</f>
        <v>0</v>
      </c>
      <c r="J35" s="2">
        <f>'Uronic Acid'!B36</f>
        <v>0</v>
      </c>
      <c r="K35" s="2">
        <f>Acetate!B36</f>
        <v>0</v>
      </c>
    </row>
    <row r="36" spans="1:11" ht="12">
      <c r="A36" s="2">
        <v>18</v>
      </c>
      <c r="B36" s="5"/>
      <c r="E36" s="8">
        <f>Ash!B36</f>
        <v>0</v>
      </c>
      <c r="F36" s="8">
        <f>'EtOH Extractives'!B36</f>
        <v>0</v>
      </c>
      <c r="G36" s="8">
        <f>'% solids Extr Free'!B37</f>
        <v>0</v>
      </c>
      <c r="H36" s="8">
        <f>Lignin!B36</f>
        <v>0</v>
      </c>
      <c r="I36" s="8">
        <f>'Structural Sugars'!B43</f>
        <v>0</v>
      </c>
      <c r="J36" s="2">
        <f>'Uronic Acid'!B37</f>
        <v>0</v>
      </c>
      <c r="K36" s="2">
        <f>Acetate!B37</f>
        <v>0</v>
      </c>
    </row>
    <row r="37" spans="1:11" ht="12">
      <c r="A37" s="2" t="s">
        <v>30</v>
      </c>
      <c r="B37" s="5"/>
      <c r="E37" s="8">
        <f>Ash!B37</f>
        <v>0</v>
      </c>
      <c r="F37" s="8">
        <f>'EtOH Extractives'!B37</f>
        <v>0</v>
      </c>
      <c r="G37" s="8">
        <f>'% solids Extr Free'!B38</f>
        <v>0</v>
      </c>
      <c r="H37" s="8">
        <f>Lignin!B37</f>
        <v>0</v>
      </c>
      <c r="I37" s="8">
        <f>'Structural Sugars'!B44</f>
        <v>0</v>
      </c>
      <c r="J37" s="2">
        <f>'Uronic Acid'!B38</f>
        <v>0</v>
      </c>
      <c r="K37" s="2">
        <f>Acetate!B38</f>
        <v>0</v>
      </c>
    </row>
    <row r="38" spans="1:11" ht="12">
      <c r="A38" s="2">
        <v>19</v>
      </c>
      <c r="B38" s="5"/>
      <c r="E38" s="8">
        <f>Ash!B38</f>
        <v>0</v>
      </c>
      <c r="F38" s="8">
        <f>'EtOH Extractives'!B38</f>
        <v>0</v>
      </c>
      <c r="G38" s="8">
        <f>'% solids Extr Free'!B39</f>
        <v>0</v>
      </c>
      <c r="H38" s="8">
        <f>Lignin!B38</f>
        <v>0</v>
      </c>
      <c r="I38" s="8">
        <f>'Structural Sugars'!B45</f>
        <v>0</v>
      </c>
      <c r="J38" s="2">
        <f>'Uronic Acid'!B39</f>
        <v>0</v>
      </c>
      <c r="K38" s="2">
        <f>Acetate!B39</f>
        <v>0</v>
      </c>
    </row>
    <row r="39" spans="1:11" ht="12">
      <c r="A39" s="2" t="s">
        <v>31</v>
      </c>
      <c r="B39" s="5"/>
      <c r="E39" s="8">
        <f>Ash!B39</f>
        <v>0</v>
      </c>
      <c r="F39" s="8">
        <f>'EtOH Extractives'!B39</f>
        <v>0</v>
      </c>
      <c r="G39" s="8">
        <f>'% solids Extr Free'!B40</f>
        <v>0</v>
      </c>
      <c r="H39" s="8">
        <f>Lignin!B39</f>
        <v>0</v>
      </c>
      <c r="I39" s="8">
        <f>'Structural Sugars'!B46</f>
        <v>0</v>
      </c>
      <c r="J39" s="2">
        <f>'Uronic Acid'!B40</f>
        <v>0</v>
      </c>
      <c r="K39" s="2">
        <f>Acetate!B40</f>
        <v>0</v>
      </c>
    </row>
    <row r="40" spans="1:11" ht="12">
      <c r="A40" s="2">
        <v>20</v>
      </c>
      <c r="B40" s="5"/>
      <c r="E40" s="8">
        <f>Ash!B40</f>
        <v>0</v>
      </c>
      <c r="F40" s="8">
        <f>'EtOH Extractives'!B40</f>
        <v>0</v>
      </c>
      <c r="G40" s="8">
        <f>'% solids Extr Free'!B41</f>
        <v>0</v>
      </c>
      <c r="H40" s="8">
        <f>Lignin!B40</f>
        <v>0</v>
      </c>
      <c r="I40" s="8">
        <f>'Structural Sugars'!B47</f>
        <v>0</v>
      </c>
      <c r="J40" s="2">
        <f>'Uronic Acid'!B41</f>
        <v>0</v>
      </c>
      <c r="K40" s="2">
        <f>Acetate!B41</f>
        <v>0</v>
      </c>
    </row>
    <row r="41" spans="1:11" ht="12">
      <c r="A41" s="2" t="s">
        <v>32</v>
      </c>
      <c r="B41" s="5"/>
      <c r="E41" s="8">
        <f>Ash!B41</f>
        <v>0</v>
      </c>
      <c r="F41" s="8">
        <f>'EtOH Extractives'!B41</f>
        <v>0</v>
      </c>
      <c r="G41" s="8">
        <f>'% solids Extr Free'!B42</f>
        <v>0</v>
      </c>
      <c r="H41" s="8">
        <f>Lignin!B41</f>
        <v>0</v>
      </c>
      <c r="I41" s="8">
        <f>'Structural Sugars'!B48</f>
        <v>0</v>
      </c>
      <c r="J41" s="2">
        <f>'Uronic Acid'!B42</f>
        <v>0</v>
      </c>
      <c r="K41" s="2">
        <f>Acetate!B42</f>
        <v>0</v>
      </c>
    </row>
    <row r="42" spans="1:11" ht="12">
      <c r="A42" s="2">
        <v>21</v>
      </c>
      <c r="B42" s="5"/>
      <c r="E42" s="8">
        <f>Ash!B42</f>
        <v>0</v>
      </c>
      <c r="F42" s="8">
        <f>'EtOH Extractives'!B42</f>
        <v>0</v>
      </c>
      <c r="G42" s="8">
        <f>'% solids Extr Free'!B43</f>
        <v>0</v>
      </c>
      <c r="H42" s="8">
        <f>Lignin!B42</f>
        <v>0</v>
      </c>
      <c r="I42" s="8">
        <f>'Structural Sugars'!B49</f>
        <v>0</v>
      </c>
      <c r="J42" s="2">
        <f>'Uronic Acid'!B43</f>
        <v>0</v>
      </c>
      <c r="K42" s="2">
        <f>Acetate!B43</f>
        <v>0</v>
      </c>
    </row>
    <row r="43" spans="1:11" ht="12">
      <c r="A43" s="2" t="s">
        <v>33</v>
      </c>
      <c r="B43" s="5"/>
      <c r="E43" s="8">
        <f>Ash!B43</f>
        <v>0</v>
      </c>
      <c r="F43" s="8">
        <f>'EtOH Extractives'!B43</f>
        <v>0</v>
      </c>
      <c r="G43" s="8">
        <f>'% solids Extr Free'!B44</f>
        <v>0</v>
      </c>
      <c r="H43" s="8">
        <f>Lignin!B43</f>
        <v>0</v>
      </c>
      <c r="I43" s="8">
        <f>'Structural Sugars'!B50</f>
        <v>0</v>
      </c>
      <c r="J43" s="2">
        <f>'Uronic Acid'!B44</f>
        <v>0</v>
      </c>
      <c r="K43" s="2">
        <f>Acetate!B44</f>
        <v>0</v>
      </c>
    </row>
    <row r="44" spans="1:11" ht="12">
      <c r="A44" s="2">
        <v>22</v>
      </c>
      <c r="B44" s="5"/>
      <c r="E44" s="8">
        <f>Ash!B44</f>
        <v>0</v>
      </c>
      <c r="F44" s="8">
        <f>'EtOH Extractives'!B44</f>
        <v>0</v>
      </c>
      <c r="G44" s="8">
        <f>'% solids Extr Free'!B45</f>
        <v>0</v>
      </c>
      <c r="H44" s="8">
        <f>Lignin!B44</f>
        <v>0</v>
      </c>
      <c r="I44" s="8">
        <f>'Structural Sugars'!B51</f>
        <v>0</v>
      </c>
      <c r="J44" s="2">
        <f>'Uronic Acid'!B45</f>
        <v>0</v>
      </c>
      <c r="K44" s="2">
        <f>Acetate!B45</f>
        <v>0</v>
      </c>
    </row>
    <row r="45" spans="1:11" ht="12">
      <c r="A45" s="2" t="s">
        <v>34</v>
      </c>
      <c r="B45" s="5"/>
      <c r="E45" s="8">
        <f>Ash!B45</f>
        <v>0</v>
      </c>
      <c r="F45" s="8">
        <f>'EtOH Extractives'!B45</f>
        <v>0</v>
      </c>
      <c r="G45" s="8">
        <f>'% solids Extr Free'!B46</f>
        <v>0</v>
      </c>
      <c r="H45" s="8">
        <f>Lignin!B45</f>
        <v>0</v>
      </c>
      <c r="I45" s="8">
        <f>'Structural Sugars'!B52</f>
        <v>0</v>
      </c>
      <c r="J45" s="2">
        <f>'Uronic Acid'!B46</f>
        <v>0</v>
      </c>
      <c r="K45" s="2">
        <f>Acetate!B46</f>
        <v>0</v>
      </c>
    </row>
    <row r="46" spans="1:11" ht="12">
      <c r="A46" s="2">
        <v>23</v>
      </c>
      <c r="B46" s="5"/>
      <c r="E46" s="8">
        <f>Ash!B46</f>
        <v>0</v>
      </c>
      <c r="F46" s="8">
        <f>'EtOH Extractives'!B46</f>
        <v>0</v>
      </c>
      <c r="G46" s="8">
        <f>'% solids Extr Free'!B47</f>
        <v>0</v>
      </c>
      <c r="H46" s="8">
        <f>Lignin!B46</f>
        <v>0</v>
      </c>
      <c r="I46" s="8">
        <f>'Structural Sugars'!B53</f>
        <v>0</v>
      </c>
      <c r="J46" s="2">
        <f>'Uronic Acid'!B47</f>
        <v>0</v>
      </c>
      <c r="K46" s="2">
        <f>Acetate!B47</f>
        <v>0</v>
      </c>
    </row>
    <row r="47" spans="1:11" ht="12">
      <c r="A47" s="2" t="s">
        <v>35</v>
      </c>
      <c r="B47" s="5"/>
      <c r="E47" s="8">
        <f>Ash!B47</f>
        <v>0</v>
      </c>
      <c r="F47" s="8">
        <f>'EtOH Extractives'!B47</f>
        <v>0</v>
      </c>
      <c r="G47" s="8">
        <f>'% solids Extr Free'!B48</f>
        <v>0</v>
      </c>
      <c r="H47" s="8">
        <f>Lignin!B47</f>
        <v>0</v>
      </c>
      <c r="I47" s="8">
        <f>'Structural Sugars'!B54</f>
        <v>0</v>
      </c>
      <c r="J47" s="2">
        <f>'Uronic Acid'!B48</f>
        <v>0</v>
      </c>
      <c r="K47" s="2">
        <f>Acetate!B48</f>
        <v>0</v>
      </c>
    </row>
    <row r="48" spans="1:11" ht="12">
      <c r="A48" s="2">
        <v>24</v>
      </c>
      <c r="B48" s="5"/>
      <c r="E48" s="8">
        <f>Ash!B48</f>
        <v>0</v>
      </c>
      <c r="F48" s="8">
        <f>'EtOH Extractives'!B48</f>
        <v>0</v>
      </c>
      <c r="G48" s="8">
        <f>'% solids Extr Free'!B49</f>
        <v>0</v>
      </c>
      <c r="H48" s="8">
        <f>Lignin!B48</f>
        <v>0</v>
      </c>
      <c r="I48" s="8">
        <f>'Structural Sugars'!B55</f>
        <v>0</v>
      </c>
      <c r="J48" s="2">
        <f>'Uronic Acid'!B49</f>
        <v>0</v>
      </c>
      <c r="K48" s="2">
        <f>Acetate!B49</f>
        <v>0</v>
      </c>
    </row>
    <row r="49" spans="1:11" ht="12">
      <c r="A49" s="2" t="s">
        <v>36</v>
      </c>
      <c r="B49" s="5"/>
      <c r="E49" s="8">
        <f>Ash!B49</f>
        <v>0</v>
      </c>
      <c r="F49" s="8">
        <f>'EtOH Extractives'!B49</f>
        <v>0</v>
      </c>
      <c r="G49" s="8">
        <f>'% solids Extr Free'!B50</f>
        <v>0</v>
      </c>
      <c r="H49" s="8">
        <f>Lignin!B49</f>
        <v>0</v>
      </c>
      <c r="I49" s="8">
        <f>'Structural Sugars'!B56</f>
        <v>0</v>
      </c>
      <c r="J49" s="2">
        <f>'Uronic Acid'!B50</f>
        <v>0</v>
      </c>
      <c r="K49" s="2">
        <f>Acetate!B50</f>
        <v>0</v>
      </c>
    </row>
    <row r="50" spans="1:11" ht="12">
      <c r="A50" s="2">
        <v>25</v>
      </c>
      <c r="B50" s="5"/>
      <c r="E50" s="8">
        <f>Ash!B50</f>
        <v>0</v>
      </c>
      <c r="F50" s="8">
        <f>'EtOH Extractives'!B50</f>
        <v>0</v>
      </c>
      <c r="G50" s="8">
        <f>'% solids Extr Free'!B51</f>
        <v>0</v>
      </c>
      <c r="H50" s="8">
        <f>Lignin!B50</f>
        <v>0</v>
      </c>
      <c r="I50" s="8">
        <f>'Structural Sugars'!B57</f>
        <v>0</v>
      </c>
      <c r="J50" s="2">
        <f>'Uronic Acid'!B51</f>
        <v>0</v>
      </c>
      <c r="K50" s="2">
        <f>Acetate!B51</f>
        <v>0</v>
      </c>
    </row>
    <row r="51" spans="1:11" ht="12">
      <c r="A51" s="2" t="s">
        <v>59</v>
      </c>
      <c r="B51" s="5"/>
      <c r="E51" s="8">
        <f>Ash!B51</f>
        <v>0</v>
      </c>
      <c r="F51" s="8">
        <f>'EtOH Extractives'!B51</f>
        <v>0</v>
      </c>
      <c r="G51" s="8">
        <f>'% solids Extr Free'!B52</f>
        <v>0</v>
      </c>
      <c r="H51" s="8">
        <f>Lignin!B51</f>
        <v>0</v>
      </c>
      <c r="I51" s="8">
        <f>'Structural Sugars'!B58</f>
        <v>0</v>
      </c>
      <c r="J51" s="2">
        <f>'Uronic Acid'!B52</f>
        <v>0</v>
      </c>
      <c r="K51" s="2">
        <f>Acetate!B52</f>
        <v>0</v>
      </c>
    </row>
    <row r="52" spans="1:11" ht="12">
      <c r="A52" s="2">
        <v>26</v>
      </c>
      <c r="B52" s="5"/>
      <c r="E52" s="8">
        <f>Ash!B52</f>
        <v>0</v>
      </c>
      <c r="F52" s="8">
        <f>'EtOH Extractives'!B52</f>
        <v>0</v>
      </c>
      <c r="G52" s="8">
        <f>'% solids Extr Free'!B53</f>
        <v>0</v>
      </c>
      <c r="H52" s="8">
        <f>Lignin!B52</f>
        <v>0</v>
      </c>
      <c r="I52" s="8">
        <f>'Structural Sugars'!B59</f>
        <v>0</v>
      </c>
      <c r="J52" s="2">
        <f>'Uronic Acid'!B53</f>
        <v>0</v>
      </c>
      <c r="K52" s="2">
        <f>Acetate!B53</f>
        <v>0</v>
      </c>
    </row>
    <row r="53" spans="1:11" ht="12">
      <c r="A53" s="2" t="s">
        <v>60</v>
      </c>
      <c r="B53" s="5"/>
      <c r="E53" s="8">
        <f>Ash!B53</f>
        <v>0</v>
      </c>
      <c r="F53" s="8">
        <f>'EtOH Extractives'!B53</f>
        <v>0</v>
      </c>
      <c r="G53" s="8">
        <f>'% solids Extr Free'!B54</f>
        <v>0</v>
      </c>
      <c r="H53" s="8">
        <f>Lignin!B53</f>
        <v>0</v>
      </c>
      <c r="I53" s="8">
        <f>'Structural Sugars'!B60</f>
        <v>0</v>
      </c>
      <c r="J53" s="2">
        <f>'Uronic Acid'!B54</f>
        <v>0</v>
      </c>
      <c r="K53" s="2">
        <f>Acetate!B54</f>
        <v>0</v>
      </c>
    </row>
    <row r="54" spans="1:11" ht="12">
      <c r="A54" s="2">
        <v>27</v>
      </c>
      <c r="B54" s="5"/>
      <c r="E54" s="8">
        <f>Ash!B54</f>
        <v>0</v>
      </c>
      <c r="F54" s="8">
        <f>'EtOH Extractives'!B54</f>
        <v>0</v>
      </c>
      <c r="G54" s="8">
        <f>'% solids Extr Free'!B55</f>
        <v>0</v>
      </c>
      <c r="H54" s="8">
        <f>Lignin!B54</f>
        <v>0</v>
      </c>
      <c r="I54" s="8">
        <f>'Structural Sugars'!B61</f>
        <v>0</v>
      </c>
      <c r="J54" s="2">
        <f>'Uronic Acid'!B55</f>
        <v>0</v>
      </c>
      <c r="K54" s="2">
        <f>Acetate!B55</f>
        <v>0</v>
      </c>
    </row>
    <row r="55" spans="1:11" ht="12">
      <c r="A55" s="2" t="s">
        <v>61</v>
      </c>
      <c r="B55" s="5"/>
      <c r="E55" s="8">
        <f>Ash!B55</f>
        <v>0</v>
      </c>
      <c r="F55" s="8">
        <f>'EtOH Extractives'!B55</f>
        <v>0</v>
      </c>
      <c r="G55" s="8">
        <f>'% solids Extr Free'!B56</f>
        <v>0</v>
      </c>
      <c r="H55" s="8">
        <f>Lignin!B55</f>
        <v>0</v>
      </c>
      <c r="I55" s="8">
        <f>'Structural Sugars'!B62</f>
        <v>0</v>
      </c>
      <c r="J55" s="2">
        <f>'Uronic Acid'!B56</f>
        <v>0</v>
      </c>
      <c r="K55" s="2">
        <f>Acetate!B56</f>
        <v>0</v>
      </c>
    </row>
    <row r="56" spans="1:11" ht="12">
      <c r="A56" s="2">
        <v>28</v>
      </c>
      <c r="B56" s="5"/>
      <c r="E56" s="8">
        <f>Ash!B56</f>
        <v>0</v>
      </c>
      <c r="F56" s="8">
        <f>'EtOH Extractives'!B56</f>
        <v>0</v>
      </c>
      <c r="G56" s="8">
        <f>'% solids Extr Free'!B57</f>
        <v>0</v>
      </c>
      <c r="H56" s="8">
        <f>Lignin!B56</f>
        <v>0</v>
      </c>
      <c r="I56" s="8">
        <f>'Structural Sugars'!B63</f>
        <v>0</v>
      </c>
      <c r="J56" s="2">
        <f>'Uronic Acid'!B57</f>
        <v>0</v>
      </c>
      <c r="K56" s="2">
        <f>Acetate!B57</f>
        <v>0</v>
      </c>
    </row>
    <row r="57" spans="1:11" ht="12">
      <c r="A57" s="2" t="s">
        <v>62</v>
      </c>
      <c r="B57" s="5"/>
      <c r="E57" s="8">
        <f>Ash!B57</f>
        <v>0</v>
      </c>
      <c r="F57" s="8">
        <f>'EtOH Extractives'!B57</f>
        <v>0</v>
      </c>
      <c r="G57" s="8">
        <f>'% solids Extr Free'!B58</f>
        <v>0</v>
      </c>
      <c r="H57" s="8">
        <f>Lignin!B57</f>
        <v>0</v>
      </c>
      <c r="I57" s="8">
        <f>'Structural Sugars'!B64</f>
        <v>0</v>
      </c>
      <c r="J57" s="2">
        <f>'Uronic Acid'!B58</f>
        <v>0</v>
      </c>
      <c r="K57" s="2">
        <f>Acetate!B58</f>
        <v>0</v>
      </c>
    </row>
    <row r="58" spans="1:11" ht="12">
      <c r="A58" s="2">
        <v>29</v>
      </c>
      <c r="B58" s="5"/>
      <c r="E58" s="8">
        <f>Ash!B58</f>
        <v>0</v>
      </c>
      <c r="F58" s="8">
        <f>'EtOH Extractives'!B58</f>
        <v>0</v>
      </c>
      <c r="G58" s="8">
        <f>'% solids Extr Free'!B59</f>
        <v>0</v>
      </c>
      <c r="H58" s="8">
        <f>Lignin!B58</f>
        <v>0</v>
      </c>
      <c r="I58" s="8">
        <f>'Structural Sugars'!B65</f>
        <v>0</v>
      </c>
      <c r="J58" s="2">
        <f>'Uronic Acid'!B59</f>
        <v>0</v>
      </c>
      <c r="K58" s="2">
        <f>Acetate!B59</f>
        <v>0</v>
      </c>
    </row>
    <row r="59" spans="1:11" ht="12">
      <c r="A59" s="2" t="s">
        <v>63</v>
      </c>
      <c r="B59" s="5"/>
      <c r="E59" s="8">
        <f>Ash!B59</f>
        <v>0</v>
      </c>
      <c r="F59" s="8">
        <f>'EtOH Extractives'!B59</f>
        <v>0</v>
      </c>
      <c r="G59" s="8">
        <f>'% solids Extr Free'!B60</f>
        <v>0</v>
      </c>
      <c r="H59" s="8">
        <f>Lignin!B59</f>
        <v>0</v>
      </c>
      <c r="I59" s="8">
        <f>'Structural Sugars'!B66</f>
        <v>0</v>
      </c>
      <c r="J59" s="2">
        <f>'Uronic Acid'!B60</f>
        <v>0</v>
      </c>
      <c r="K59" s="2">
        <f>Acetate!B60</f>
        <v>0</v>
      </c>
    </row>
    <row r="60" spans="1:11" ht="12">
      <c r="A60" s="2">
        <v>30</v>
      </c>
      <c r="B60" s="5"/>
      <c r="E60" s="8">
        <f>Ash!B60</f>
        <v>0</v>
      </c>
      <c r="F60" s="8">
        <f>'EtOH Extractives'!B60</f>
        <v>0</v>
      </c>
      <c r="G60" s="8">
        <f>'% solids Extr Free'!B61</f>
        <v>0</v>
      </c>
      <c r="H60" s="8">
        <f>Lignin!B60</f>
        <v>0</v>
      </c>
      <c r="I60" s="8">
        <f>'Structural Sugars'!B67</f>
        <v>0</v>
      </c>
      <c r="J60" s="2">
        <f>'Uronic Acid'!B61</f>
        <v>0</v>
      </c>
      <c r="K60" s="2">
        <f>Acetate!B61</f>
        <v>0</v>
      </c>
    </row>
    <row r="61" spans="1:11" ht="12">
      <c r="A61" s="2" t="s">
        <v>64</v>
      </c>
      <c r="B61" s="5"/>
      <c r="E61" s="8">
        <f>Ash!B61</f>
        <v>0</v>
      </c>
      <c r="F61" s="8">
        <f>'EtOH Extractives'!B61</f>
        <v>0</v>
      </c>
      <c r="G61" s="8">
        <f>'% solids Extr Free'!B62</f>
        <v>0</v>
      </c>
      <c r="H61" s="8">
        <f>Lignin!B61</f>
        <v>0</v>
      </c>
      <c r="I61" s="8">
        <f>'Structural Sugars'!B68</f>
        <v>0</v>
      </c>
      <c r="J61" s="2">
        <f>'Uronic Acid'!B62</f>
        <v>0</v>
      </c>
      <c r="K61" s="2">
        <f>Acetate!B62</f>
        <v>0</v>
      </c>
    </row>
  </sheetData>
  <sheetProtection sheet="1" objects="1" scenarios="1"/>
  <printOptions gridLines="1"/>
  <pageMargins left="0.75" right="0.75" top="1" bottom="1" header="0.5" footer="0.5"/>
  <pageSetup fitToHeight="5" fitToWidth="2" orientation="landscape" paperSize="9" scale="80"/>
  <headerFooter alignWithMargins="0">
    <oddHeader>&amp;C&amp;A</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J118"/>
  <sheetViews>
    <sheetView zoomScalePageLayoutView="0" workbookViewId="0" topLeftCell="A1">
      <selection activeCell="B3" sqref="B3"/>
    </sheetView>
  </sheetViews>
  <sheetFormatPr defaultColWidth="11.375" defaultRowHeight="12"/>
  <cols>
    <col min="1" max="1" width="10.875" style="2" customWidth="1"/>
    <col min="2" max="2" width="15.75390625" style="3" customWidth="1"/>
    <col min="3" max="3" width="16.375" style="10" customWidth="1"/>
    <col min="4" max="4" width="10.625" style="20" customWidth="1"/>
    <col min="5" max="5" width="8.00390625" style="6" customWidth="1"/>
    <col min="6" max="7" width="8.00390625" style="3" customWidth="1"/>
    <col min="8" max="8" width="8.00390625" style="19" customWidth="1"/>
    <col min="9" max="9" width="8.00390625" style="39" customWidth="1"/>
    <col min="10" max="10" width="8.00390625" style="2" customWidth="1"/>
  </cols>
  <sheetData>
    <row r="1" spans="1:10" s="48" customFormat="1" ht="12.75" thickBot="1">
      <c r="A1" s="2"/>
      <c r="B1" s="10"/>
      <c r="C1" s="9"/>
      <c r="D1" s="47" t="s">
        <v>132</v>
      </c>
      <c r="E1" s="123" t="s">
        <v>127</v>
      </c>
      <c r="F1" s="124"/>
      <c r="G1" s="124"/>
      <c r="H1" s="124"/>
      <c r="I1" s="125"/>
      <c r="J1" s="2"/>
    </row>
    <row r="2" spans="1:10" s="48" customFormat="1" ht="97.5">
      <c r="A2" s="18" t="s">
        <v>101</v>
      </c>
      <c r="B2" s="41" t="s">
        <v>93</v>
      </c>
      <c r="C2" s="22" t="s">
        <v>95</v>
      </c>
      <c r="D2" s="49" t="s">
        <v>103</v>
      </c>
      <c r="E2" s="50" t="s">
        <v>128</v>
      </c>
      <c r="F2" s="51" t="s">
        <v>129</v>
      </c>
      <c r="G2" s="51" t="s">
        <v>130</v>
      </c>
      <c r="H2" s="43" t="s">
        <v>131</v>
      </c>
      <c r="I2" s="44" t="s">
        <v>103</v>
      </c>
      <c r="J2" s="18" t="s">
        <v>104</v>
      </c>
    </row>
    <row r="3" spans="1:10" ht="12">
      <c r="A3" s="2">
        <f>'TRB Record'!A2</f>
        <v>1</v>
      </c>
      <c r="C3" s="10">
        <f>'TRB Record'!C2</f>
        <v>0</v>
      </c>
      <c r="D3" s="61"/>
      <c r="E3" s="62"/>
      <c r="F3" s="63"/>
      <c r="G3" s="63"/>
      <c r="H3" s="45">
        <f>G3-E3</f>
        <v>0</v>
      </c>
      <c r="I3" s="46">
        <f>IF(F3=0,"",H3/F3*100)</f>
      </c>
      <c r="J3" s="42"/>
    </row>
    <row r="4" spans="1:10" ht="12">
      <c r="A4" s="2" t="str">
        <f>'TRB Record'!A3</f>
        <v>replicate 1</v>
      </c>
      <c r="C4" s="10">
        <f>'TRB Record'!C3</f>
        <v>0</v>
      </c>
      <c r="D4" s="61"/>
      <c r="E4" s="62"/>
      <c r="F4" s="63"/>
      <c r="G4" s="63"/>
      <c r="H4" s="45">
        <f aca="true" t="shared" si="0" ref="H4:H62">G4-E4</f>
        <v>0</v>
      </c>
      <c r="I4" s="46">
        <f aca="true" t="shared" si="1" ref="I4:I62">IF(F4=0,"",H4/F4*100)</f>
      </c>
      <c r="J4" s="42">
        <f>IF(D3="",SUM(I3:I4)/2,AVERAGE(D3:D4))</f>
        <v>0</v>
      </c>
    </row>
    <row r="5" spans="1:10" ht="12">
      <c r="A5" s="2">
        <f>'TRB Record'!A4</f>
        <v>2</v>
      </c>
      <c r="C5" s="10">
        <f>'TRB Record'!C4</f>
        <v>0</v>
      </c>
      <c r="D5" s="61"/>
      <c r="E5" s="62"/>
      <c r="F5" s="63"/>
      <c r="G5" s="63"/>
      <c r="H5" s="45">
        <f t="shared" si="0"/>
        <v>0</v>
      </c>
      <c r="I5" s="46">
        <f t="shared" si="1"/>
      </c>
      <c r="J5" s="42"/>
    </row>
    <row r="6" spans="1:10" ht="12">
      <c r="A6" s="2" t="str">
        <f>'TRB Record'!A5</f>
        <v>replicate 2</v>
      </c>
      <c r="C6" s="10">
        <f>'TRB Record'!C5</f>
        <v>0</v>
      </c>
      <c r="D6" s="61"/>
      <c r="E6" s="62"/>
      <c r="F6" s="63"/>
      <c r="G6" s="63"/>
      <c r="H6" s="45">
        <f t="shared" si="0"/>
        <v>0</v>
      </c>
      <c r="I6" s="46">
        <f t="shared" si="1"/>
      </c>
      <c r="J6" s="42">
        <f>IF(D5="",SUM(I5:I6)/2,AVERAGE(D5:D6))</f>
        <v>0</v>
      </c>
    </row>
    <row r="7" spans="1:10" ht="12">
      <c r="A7" s="2">
        <f>'TRB Record'!A6</f>
        <v>3</v>
      </c>
      <c r="C7" s="10">
        <f>'TRB Record'!C6</f>
        <v>0</v>
      </c>
      <c r="D7" s="61"/>
      <c r="E7" s="62"/>
      <c r="F7" s="63"/>
      <c r="G7" s="63"/>
      <c r="H7" s="45">
        <f t="shared" si="0"/>
        <v>0</v>
      </c>
      <c r="I7" s="46">
        <f t="shared" si="1"/>
      </c>
      <c r="J7" s="42"/>
    </row>
    <row r="8" spans="1:10" ht="12">
      <c r="A8" s="2" t="str">
        <f>'TRB Record'!A7</f>
        <v>replicate 3</v>
      </c>
      <c r="C8" s="10">
        <f>'TRB Record'!C7</f>
        <v>0</v>
      </c>
      <c r="D8" s="61"/>
      <c r="E8" s="62"/>
      <c r="F8" s="63"/>
      <c r="G8" s="63"/>
      <c r="H8" s="45">
        <f t="shared" si="0"/>
        <v>0</v>
      </c>
      <c r="I8" s="46">
        <f t="shared" si="1"/>
      </c>
      <c r="J8" s="42">
        <f>IF(D7="",SUM(I7:I8)/2,AVERAGE(D7:D8))</f>
        <v>0</v>
      </c>
    </row>
    <row r="9" spans="1:10" ht="12">
      <c r="A9" s="2">
        <f>'TRB Record'!A8</f>
        <v>4</v>
      </c>
      <c r="C9" s="10">
        <f>'TRB Record'!C8</f>
        <v>0</v>
      </c>
      <c r="D9" s="61"/>
      <c r="E9" s="62"/>
      <c r="F9" s="63"/>
      <c r="G9" s="63"/>
      <c r="H9" s="45">
        <f t="shared" si="0"/>
        <v>0</v>
      </c>
      <c r="I9" s="46">
        <f t="shared" si="1"/>
      </c>
      <c r="J9" s="42"/>
    </row>
    <row r="10" spans="1:10" ht="12">
      <c r="A10" s="2" t="str">
        <f>'TRB Record'!A9</f>
        <v>replicate 4</v>
      </c>
      <c r="C10" s="10">
        <f>'TRB Record'!C9</f>
        <v>0</v>
      </c>
      <c r="D10" s="61"/>
      <c r="E10" s="62"/>
      <c r="F10" s="63"/>
      <c r="G10" s="63"/>
      <c r="H10" s="45">
        <f t="shared" si="0"/>
        <v>0</v>
      </c>
      <c r="I10" s="46">
        <f t="shared" si="1"/>
      </c>
      <c r="J10" s="42">
        <f>IF(D9="",SUM(I9:I10)/2,AVERAGE(D9:D10))</f>
        <v>0</v>
      </c>
    </row>
    <row r="11" spans="1:10" ht="12">
      <c r="A11" s="2">
        <f>'TRB Record'!A10</f>
        <v>5</v>
      </c>
      <c r="C11" s="10">
        <f>'TRB Record'!C10</f>
        <v>0</v>
      </c>
      <c r="D11" s="61"/>
      <c r="E11" s="62"/>
      <c r="F11" s="63"/>
      <c r="G11" s="63"/>
      <c r="H11" s="45">
        <f t="shared" si="0"/>
        <v>0</v>
      </c>
      <c r="I11" s="46">
        <f t="shared" si="1"/>
      </c>
      <c r="J11" s="42"/>
    </row>
    <row r="12" spans="1:10" ht="12">
      <c r="A12" s="2" t="str">
        <f>'TRB Record'!A11</f>
        <v>replicate 5</v>
      </c>
      <c r="C12" s="10">
        <f>'TRB Record'!C11</f>
        <v>0</v>
      </c>
      <c r="D12" s="61"/>
      <c r="E12" s="62"/>
      <c r="F12" s="63"/>
      <c r="G12" s="63"/>
      <c r="H12" s="45">
        <f t="shared" si="0"/>
        <v>0</v>
      </c>
      <c r="I12" s="46">
        <f t="shared" si="1"/>
      </c>
      <c r="J12" s="42">
        <f>IF(D11="",SUM(I11:I12)/2,AVERAGE(D11:D12))</f>
        <v>0</v>
      </c>
    </row>
    <row r="13" spans="1:10" ht="12">
      <c r="A13" s="2">
        <f>'TRB Record'!A12</f>
        <v>6</v>
      </c>
      <c r="C13" s="10">
        <f>'TRB Record'!C12</f>
        <v>0</v>
      </c>
      <c r="D13" s="61"/>
      <c r="E13" s="62"/>
      <c r="F13" s="63"/>
      <c r="G13" s="63"/>
      <c r="H13" s="45">
        <f t="shared" si="0"/>
        <v>0</v>
      </c>
      <c r="I13" s="46">
        <f t="shared" si="1"/>
      </c>
      <c r="J13" s="42"/>
    </row>
    <row r="14" spans="1:10" ht="12">
      <c r="A14" s="2" t="str">
        <f>'TRB Record'!A13</f>
        <v>replicate 6</v>
      </c>
      <c r="C14" s="10">
        <f>'TRB Record'!C13</f>
        <v>0</v>
      </c>
      <c r="D14" s="61"/>
      <c r="E14" s="62"/>
      <c r="F14" s="63"/>
      <c r="G14" s="63"/>
      <c r="H14" s="45">
        <f t="shared" si="0"/>
        <v>0</v>
      </c>
      <c r="I14" s="46">
        <f t="shared" si="1"/>
      </c>
      <c r="J14" s="42">
        <f>IF(D13="",SUM(I13:I14)/2,AVERAGE(D13:D14))</f>
        <v>0</v>
      </c>
    </row>
    <row r="15" spans="1:10" ht="12">
      <c r="A15" s="2">
        <f>'TRB Record'!A14</f>
        <v>7</v>
      </c>
      <c r="C15" s="10">
        <f>'TRB Record'!C14</f>
        <v>0</v>
      </c>
      <c r="D15" s="61"/>
      <c r="E15" s="62"/>
      <c r="F15" s="63"/>
      <c r="G15" s="63"/>
      <c r="H15" s="45">
        <f t="shared" si="0"/>
        <v>0</v>
      </c>
      <c r="I15" s="46">
        <f t="shared" si="1"/>
      </c>
      <c r="J15" s="42"/>
    </row>
    <row r="16" spans="1:10" ht="12">
      <c r="A16" s="2" t="str">
        <f>'TRB Record'!A15</f>
        <v>replicate 7</v>
      </c>
      <c r="C16" s="10">
        <f>'TRB Record'!C15</f>
        <v>0</v>
      </c>
      <c r="D16" s="61"/>
      <c r="E16" s="62"/>
      <c r="F16" s="63"/>
      <c r="G16" s="63"/>
      <c r="H16" s="45">
        <f t="shared" si="0"/>
        <v>0</v>
      </c>
      <c r="I16" s="46">
        <f t="shared" si="1"/>
      </c>
      <c r="J16" s="42">
        <f>IF(D15="",SUM(I15:I16)/2,AVERAGE(D15:D16))</f>
        <v>0</v>
      </c>
    </row>
    <row r="17" spans="1:10" ht="12">
      <c r="A17" s="2">
        <f>'TRB Record'!A16</f>
        <v>8</v>
      </c>
      <c r="C17" s="10">
        <f>'TRB Record'!C16</f>
        <v>0</v>
      </c>
      <c r="D17" s="61"/>
      <c r="E17" s="62"/>
      <c r="F17" s="63"/>
      <c r="G17" s="63"/>
      <c r="H17" s="45">
        <f t="shared" si="0"/>
        <v>0</v>
      </c>
      <c r="I17" s="46">
        <f t="shared" si="1"/>
      </c>
      <c r="J17" s="42"/>
    </row>
    <row r="18" spans="1:10" ht="12">
      <c r="A18" s="2" t="str">
        <f>'TRB Record'!A17</f>
        <v>replicate 8</v>
      </c>
      <c r="C18" s="10">
        <f>'TRB Record'!C17</f>
        <v>0</v>
      </c>
      <c r="D18" s="61"/>
      <c r="E18" s="62"/>
      <c r="F18" s="63"/>
      <c r="G18" s="63"/>
      <c r="H18" s="45">
        <f t="shared" si="0"/>
        <v>0</v>
      </c>
      <c r="I18" s="46">
        <f t="shared" si="1"/>
      </c>
      <c r="J18" s="42">
        <f>IF(D17="",SUM(I17:I18)/2,AVERAGE(D17:D18))</f>
        <v>0</v>
      </c>
    </row>
    <row r="19" spans="1:10" ht="12">
      <c r="A19" s="2">
        <f>'TRB Record'!A18</f>
        <v>9</v>
      </c>
      <c r="C19" s="10">
        <f>'TRB Record'!C18</f>
        <v>0</v>
      </c>
      <c r="D19" s="61"/>
      <c r="E19" s="62"/>
      <c r="F19" s="63"/>
      <c r="G19" s="63"/>
      <c r="H19" s="45">
        <f t="shared" si="0"/>
        <v>0</v>
      </c>
      <c r="I19" s="46">
        <f t="shared" si="1"/>
      </c>
      <c r="J19" s="42"/>
    </row>
    <row r="20" spans="1:10" ht="12">
      <c r="A20" s="2" t="str">
        <f>'TRB Record'!A19</f>
        <v>replicate 9</v>
      </c>
      <c r="C20" s="10">
        <f>'TRB Record'!C19</f>
        <v>0</v>
      </c>
      <c r="D20" s="61"/>
      <c r="E20" s="62"/>
      <c r="F20" s="63"/>
      <c r="G20" s="63"/>
      <c r="H20" s="45">
        <f t="shared" si="0"/>
        <v>0</v>
      </c>
      <c r="I20" s="46">
        <f t="shared" si="1"/>
      </c>
      <c r="J20" s="42">
        <f>IF(D19="",SUM(I19:I20)/2,AVERAGE(D19:D20))</f>
        <v>0</v>
      </c>
    </row>
    <row r="21" spans="1:10" ht="12">
      <c r="A21" s="2">
        <f>'TRB Record'!A20</f>
        <v>10</v>
      </c>
      <c r="C21" s="10">
        <f>'TRB Record'!C20</f>
        <v>0</v>
      </c>
      <c r="D21" s="61"/>
      <c r="E21" s="62"/>
      <c r="F21" s="63"/>
      <c r="G21" s="63"/>
      <c r="H21" s="45">
        <f t="shared" si="0"/>
        <v>0</v>
      </c>
      <c r="I21" s="46">
        <f t="shared" si="1"/>
      </c>
      <c r="J21" s="42"/>
    </row>
    <row r="22" spans="1:10" ht="12">
      <c r="A22" s="2" t="str">
        <f>'TRB Record'!A21</f>
        <v>replicate 10</v>
      </c>
      <c r="C22" s="10">
        <f>'TRB Record'!C21</f>
        <v>0</v>
      </c>
      <c r="D22" s="61"/>
      <c r="E22" s="62"/>
      <c r="F22" s="63"/>
      <c r="G22" s="63"/>
      <c r="H22" s="45">
        <f t="shared" si="0"/>
        <v>0</v>
      </c>
      <c r="I22" s="46">
        <f t="shared" si="1"/>
      </c>
      <c r="J22" s="42">
        <f>IF(D21="",SUM(I21:I22)/2,AVERAGE(D21:D22))</f>
        <v>0</v>
      </c>
    </row>
    <row r="23" spans="1:10" ht="12">
      <c r="A23" s="2">
        <f>'TRB Record'!A22</f>
        <v>11</v>
      </c>
      <c r="C23" s="10">
        <f>'TRB Record'!C22</f>
        <v>0</v>
      </c>
      <c r="D23" s="61"/>
      <c r="E23" s="62"/>
      <c r="F23" s="63"/>
      <c r="G23" s="63"/>
      <c r="H23" s="45">
        <f t="shared" si="0"/>
        <v>0</v>
      </c>
      <c r="I23" s="46">
        <f t="shared" si="1"/>
      </c>
      <c r="J23" s="42"/>
    </row>
    <row r="24" spans="1:10" ht="12">
      <c r="A24" s="2" t="str">
        <f>'TRB Record'!A23</f>
        <v>replicate 11</v>
      </c>
      <c r="C24" s="10">
        <f>'TRB Record'!C23</f>
        <v>0</v>
      </c>
      <c r="D24" s="61"/>
      <c r="E24" s="62"/>
      <c r="F24" s="63"/>
      <c r="G24" s="63"/>
      <c r="H24" s="45">
        <f t="shared" si="0"/>
        <v>0</v>
      </c>
      <c r="I24" s="46">
        <f t="shared" si="1"/>
      </c>
      <c r="J24" s="42">
        <f>IF(D23="",SUM(I23:I24)/2,AVERAGE(D23:D24))</f>
        <v>0</v>
      </c>
    </row>
    <row r="25" spans="1:10" ht="12">
      <c r="A25" s="2">
        <f>'TRB Record'!A24</f>
        <v>12</v>
      </c>
      <c r="C25" s="10">
        <f>'TRB Record'!C24</f>
        <v>0</v>
      </c>
      <c r="D25" s="61"/>
      <c r="E25" s="62"/>
      <c r="F25" s="63"/>
      <c r="G25" s="63"/>
      <c r="H25" s="45">
        <f t="shared" si="0"/>
        <v>0</v>
      </c>
      <c r="I25" s="46">
        <f t="shared" si="1"/>
      </c>
      <c r="J25" s="42"/>
    </row>
    <row r="26" spans="1:10" ht="12">
      <c r="A26" s="2" t="str">
        <f>'TRB Record'!A25</f>
        <v>replicate 12</v>
      </c>
      <c r="C26" s="10">
        <f>'TRB Record'!C25</f>
        <v>0</v>
      </c>
      <c r="D26" s="61"/>
      <c r="E26" s="62"/>
      <c r="F26" s="63"/>
      <c r="G26" s="63"/>
      <c r="H26" s="45">
        <f t="shared" si="0"/>
        <v>0</v>
      </c>
      <c r="I26" s="46">
        <f t="shared" si="1"/>
      </c>
      <c r="J26" s="42">
        <f>IF(D25="",SUM(I25:I26)/2,AVERAGE(D25:D26))</f>
        <v>0</v>
      </c>
    </row>
    <row r="27" spans="1:10" ht="12">
      <c r="A27" s="2">
        <f>'TRB Record'!A26</f>
        <v>13</v>
      </c>
      <c r="C27" s="10">
        <f>'TRB Record'!C26</f>
        <v>0</v>
      </c>
      <c r="D27" s="61"/>
      <c r="E27" s="62"/>
      <c r="F27" s="63"/>
      <c r="G27" s="63"/>
      <c r="H27" s="45">
        <f t="shared" si="0"/>
        <v>0</v>
      </c>
      <c r="I27" s="46">
        <f t="shared" si="1"/>
      </c>
      <c r="J27" s="42"/>
    </row>
    <row r="28" spans="1:10" ht="12">
      <c r="A28" s="2" t="str">
        <f>'TRB Record'!A27</f>
        <v>replicate 13</v>
      </c>
      <c r="C28" s="10">
        <f>'TRB Record'!C27</f>
        <v>0</v>
      </c>
      <c r="D28" s="61"/>
      <c r="E28" s="62"/>
      <c r="F28" s="63"/>
      <c r="G28" s="63"/>
      <c r="H28" s="45">
        <f t="shared" si="0"/>
        <v>0</v>
      </c>
      <c r="I28" s="46">
        <f t="shared" si="1"/>
      </c>
      <c r="J28" s="42">
        <f>IF(D27="",SUM(I27:I28)/2,AVERAGE(D27:D28))</f>
        <v>0</v>
      </c>
    </row>
    <row r="29" spans="1:10" ht="12">
      <c r="A29" s="2">
        <f>'TRB Record'!A28</f>
        <v>14</v>
      </c>
      <c r="C29" s="10">
        <f>'TRB Record'!C28</f>
        <v>0</v>
      </c>
      <c r="D29" s="61"/>
      <c r="E29" s="62"/>
      <c r="F29" s="63"/>
      <c r="G29" s="63"/>
      <c r="H29" s="45">
        <f t="shared" si="0"/>
        <v>0</v>
      </c>
      <c r="I29" s="46">
        <f t="shared" si="1"/>
      </c>
      <c r="J29" s="42"/>
    </row>
    <row r="30" spans="1:10" ht="12">
      <c r="A30" s="2" t="str">
        <f>'TRB Record'!A29</f>
        <v>replicate 14</v>
      </c>
      <c r="C30" s="10">
        <f>'TRB Record'!C29</f>
        <v>0</v>
      </c>
      <c r="D30" s="61"/>
      <c r="E30" s="62"/>
      <c r="F30" s="63"/>
      <c r="G30" s="63"/>
      <c r="H30" s="45">
        <f t="shared" si="0"/>
        <v>0</v>
      </c>
      <c r="I30" s="46">
        <f t="shared" si="1"/>
      </c>
      <c r="J30" s="42">
        <f>IF(D29="",SUM(I29:I30)/2,AVERAGE(D29:D30))</f>
        <v>0</v>
      </c>
    </row>
    <row r="31" spans="1:10" ht="12">
      <c r="A31" s="2">
        <f>'TRB Record'!A30</f>
        <v>15</v>
      </c>
      <c r="C31" s="10">
        <f>'TRB Record'!C30</f>
        <v>0</v>
      </c>
      <c r="D31" s="61"/>
      <c r="E31" s="62"/>
      <c r="F31" s="63"/>
      <c r="G31" s="63"/>
      <c r="H31" s="45">
        <f t="shared" si="0"/>
        <v>0</v>
      </c>
      <c r="I31" s="46">
        <f t="shared" si="1"/>
      </c>
      <c r="J31" s="42"/>
    </row>
    <row r="32" spans="1:10" ht="12">
      <c r="A32" s="2" t="str">
        <f>'TRB Record'!A31</f>
        <v>replicate 15</v>
      </c>
      <c r="C32" s="10">
        <f>'TRB Record'!C31</f>
        <v>0</v>
      </c>
      <c r="D32" s="61"/>
      <c r="E32" s="62"/>
      <c r="F32" s="63"/>
      <c r="G32" s="63"/>
      <c r="H32" s="45">
        <f t="shared" si="0"/>
        <v>0</v>
      </c>
      <c r="I32" s="46">
        <f t="shared" si="1"/>
      </c>
      <c r="J32" s="42">
        <f>IF(D31="",SUM(I31:I32)/2,AVERAGE(D31:D32))</f>
        <v>0</v>
      </c>
    </row>
    <row r="33" spans="1:10" ht="12">
      <c r="A33" s="2">
        <f>'TRB Record'!A32</f>
        <v>16</v>
      </c>
      <c r="C33" s="10">
        <f>'TRB Record'!C32</f>
        <v>0</v>
      </c>
      <c r="D33" s="61"/>
      <c r="E33" s="62"/>
      <c r="F33" s="63"/>
      <c r="G33" s="63"/>
      <c r="H33" s="45">
        <f t="shared" si="0"/>
        <v>0</v>
      </c>
      <c r="I33" s="46">
        <f t="shared" si="1"/>
      </c>
      <c r="J33" s="42"/>
    </row>
    <row r="34" spans="1:10" ht="12">
      <c r="A34" s="2" t="str">
        <f>'TRB Record'!A33</f>
        <v>replicate 16</v>
      </c>
      <c r="C34" s="10">
        <f>'TRB Record'!C33</f>
        <v>0</v>
      </c>
      <c r="D34" s="61"/>
      <c r="E34" s="62"/>
      <c r="F34" s="63"/>
      <c r="G34" s="63"/>
      <c r="H34" s="45">
        <f t="shared" si="0"/>
        <v>0</v>
      </c>
      <c r="I34" s="46">
        <f t="shared" si="1"/>
      </c>
      <c r="J34" s="42">
        <f>IF(D33="",SUM(I33:I34)/2,AVERAGE(D33:D34))</f>
        <v>0</v>
      </c>
    </row>
    <row r="35" spans="1:10" ht="12">
      <c r="A35" s="2">
        <f>'TRB Record'!A34</f>
        <v>17</v>
      </c>
      <c r="C35" s="10">
        <f>'TRB Record'!C34</f>
        <v>0</v>
      </c>
      <c r="D35" s="61"/>
      <c r="E35" s="62"/>
      <c r="F35" s="63"/>
      <c r="G35" s="63"/>
      <c r="H35" s="45">
        <f t="shared" si="0"/>
        <v>0</v>
      </c>
      <c r="I35" s="46">
        <f t="shared" si="1"/>
      </c>
      <c r="J35" s="42"/>
    </row>
    <row r="36" spans="1:10" ht="12">
      <c r="A36" s="2" t="str">
        <f>'TRB Record'!A35</f>
        <v>replicate 17</v>
      </c>
      <c r="C36" s="10">
        <f>'TRB Record'!C35</f>
        <v>0</v>
      </c>
      <c r="D36" s="61"/>
      <c r="E36" s="62"/>
      <c r="F36" s="63"/>
      <c r="G36" s="63"/>
      <c r="H36" s="45">
        <f t="shared" si="0"/>
        <v>0</v>
      </c>
      <c r="I36" s="46">
        <f t="shared" si="1"/>
      </c>
      <c r="J36" s="42">
        <f>IF(D35="",SUM(I35:I36)/2,AVERAGE(D35:D36))</f>
        <v>0</v>
      </c>
    </row>
    <row r="37" spans="1:10" ht="12">
      <c r="A37" s="2">
        <f>'TRB Record'!A36</f>
        <v>18</v>
      </c>
      <c r="C37" s="10">
        <f>'TRB Record'!C36</f>
        <v>0</v>
      </c>
      <c r="D37" s="61"/>
      <c r="E37" s="62"/>
      <c r="F37" s="63"/>
      <c r="G37" s="63"/>
      <c r="H37" s="45">
        <f t="shared" si="0"/>
        <v>0</v>
      </c>
      <c r="I37" s="46">
        <f t="shared" si="1"/>
      </c>
      <c r="J37" s="42"/>
    </row>
    <row r="38" spans="1:10" ht="12">
      <c r="A38" s="2" t="str">
        <f>'TRB Record'!A37</f>
        <v>replicate 18</v>
      </c>
      <c r="C38" s="10">
        <f>'TRB Record'!C37</f>
        <v>0</v>
      </c>
      <c r="D38" s="61"/>
      <c r="E38" s="62"/>
      <c r="F38" s="63"/>
      <c r="G38" s="63"/>
      <c r="H38" s="45">
        <f t="shared" si="0"/>
        <v>0</v>
      </c>
      <c r="I38" s="46">
        <f t="shared" si="1"/>
      </c>
      <c r="J38" s="42">
        <f>IF(D37="",SUM(I37:I38)/2,AVERAGE(D37:D38))</f>
        <v>0</v>
      </c>
    </row>
    <row r="39" spans="1:10" ht="12">
      <c r="A39" s="2">
        <f>'TRB Record'!A38</f>
        <v>19</v>
      </c>
      <c r="C39" s="10">
        <f>'TRB Record'!C38</f>
        <v>0</v>
      </c>
      <c r="D39" s="61"/>
      <c r="E39" s="62"/>
      <c r="F39" s="63"/>
      <c r="G39" s="63"/>
      <c r="H39" s="45">
        <f t="shared" si="0"/>
        <v>0</v>
      </c>
      <c r="I39" s="46">
        <f t="shared" si="1"/>
      </c>
      <c r="J39" s="42"/>
    </row>
    <row r="40" spans="1:10" ht="12">
      <c r="A40" s="2" t="str">
        <f>'TRB Record'!A39</f>
        <v>replicate 19</v>
      </c>
      <c r="C40" s="10">
        <f>'TRB Record'!C39</f>
        <v>0</v>
      </c>
      <c r="D40" s="61"/>
      <c r="E40" s="62"/>
      <c r="F40" s="63"/>
      <c r="G40" s="63"/>
      <c r="H40" s="45">
        <f t="shared" si="0"/>
        <v>0</v>
      </c>
      <c r="I40" s="46">
        <f t="shared" si="1"/>
      </c>
      <c r="J40" s="42">
        <f>IF(D39="",SUM(I39:I40)/2,AVERAGE(D39:D40))</f>
        <v>0</v>
      </c>
    </row>
    <row r="41" spans="1:10" ht="12">
      <c r="A41" s="2">
        <f>'TRB Record'!A40</f>
        <v>20</v>
      </c>
      <c r="C41" s="10">
        <f>'TRB Record'!C40</f>
        <v>0</v>
      </c>
      <c r="D41" s="61"/>
      <c r="E41" s="62"/>
      <c r="F41" s="63"/>
      <c r="G41" s="63"/>
      <c r="H41" s="45">
        <f t="shared" si="0"/>
        <v>0</v>
      </c>
      <c r="I41" s="46">
        <f t="shared" si="1"/>
      </c>
      <c r="J41" s="42"/>
    </row>
    <row r="42" spans="1:10" ht="12">
      <c r="A42" s="2" t="str">
        <f>'TRB Record'!A41</f>
        <v>replicate 20</v>
      </c>
      <c r="C42" s="10">
        <f>'TRB Record'!C41</f>
        <v>0</v>
      </c>
      <c r="D42" s="61"/>
      <c r="E42" s="62"/>
      <c r="F42" s="63"/>
      <c r="G42" s="63"/>
      <c r="H42" s="45">
        <f t="shared" si="0"/>
        <v>0</v>
      </c>
      <c r="I42" s="46">
        <f t="shared" si="1"/>
      </c>
      <c r="J42" s="42">
        <f>IF(D41="",SUM(I41:I42)/2,AVERAGE(D41:D42))</f>
        <v>0</v>
      </c>
    </row>
    <row r="43" spans="1:10" ht="12">
      <c r="A43" s="2">
        <f>'TRB Record'!A42</f>
        <v>21</v>
      </c>
      <c r="C43" s="10">
        <f>'TRB Record'!C42</f>
        <v>0</v>
      </c>
      <c r="D43" s="61"/>
      <c r="E43" s="62"/>
      <c r="F43" s="63"/>
      <c r="G43" s="63"/>
      <c r="H43" s="45">
        <f t="shared" si="0"/>
        <v>0</v>
      </c>
      <c r="I43" s="46">
        <f t="shared" si="1"/>
      </c>
      <c r="J43" s="42"/>
    </row>
    <row r="44" spans="1:10" ht="12">
      <c r="A44" s="2" t="str">
        <f>'TRB Record'!A43</f>
        <v>replicate 21</v>
      </c>
      <c r="C44" s="10">
        <f>'TRB Record'!C43</f>
        <v>0</v>
      </c>
      <c r="D44" s="61"/>
      <c r="E44" s="62"/>
      <c r="F44" s="63"/>
      <c r="G44" s="63"/>
      <c r="H44" s="45">
        <f t="shared" si="0"/>
        <v>0</v>
      </c>
      <c r="I44" s="46">
        <f t="shared" si="1"/>
      </c>
      <c r="J44" s="42">
        <f>IF(D43="",SUM(I43:I44)/2,AVERAGE(D43:D44))</f>
        <v>0</v>
      </c>
    </row>
    <row r="45" spans="1:10" ht="12">
      <c r="A45" s="2">
        <f>'TRB Record'!A44</f>
        <v>22</v>
      </c>
      <c r="C45" s="10">
        <f>'TRB Record'!C44</f>
        <v>0</v>
      </c>
      <c r="D45" s="61"/>
      <c r="E45" s="62"/>
      <c r="F45" s="63"/>
      <c r="G45" s="63"/>
      <c r="H45" s="45">
        <f t="shared" si="0"/>
        <v>0</v>
      </c>
      <c r="I45" s="46">
        <f t="shared" si="1"/>
      </c>
      <c r="J45" s="42"/>
    </row>
    <row r="46" spans="1:10" ht="12">
      <c r="A46" s="2" t="str">
        <f>'TRB Record'!A45</f>
        <v>replicate 22</v>
      </c>
      <c r="C46" s="10">
        <f>'TRB Record'!C45</f>
        <v>0</v>
      </c>
      <c r="D46" s="61"/>
      <c r="E46" s="62"/>
      <c r="F46" s="63"/>
      <c r="G46" s="63"/>
      <c r="H46" s="45">
        <f t="shared" si="0"/>
        <v>0</v>
      </c>
      <c r="I46" s="46">
        <f t="shared" si="1"/>
      </c>
      <c r="J46" s="42">
        <f>IF(D45="",SUM(I45:I46)/2,AVERAGE(D45:D46))</f>
        <v>0</v>
      </c>
    </row>
    <row r="47" spans="1:10" ht="12">
      <c r="A47" s="2">
        <f>'TRB Record'!A46</f>
        <v>23</v>
      </c>
      <c r="C47" s="10">
        <f>'TRB Record'!C46</f>
        <v>0</v>
      </c>
      <c r="D47" s="61"/>
      <c r="E47" s="62"/>
      <c r="F47" s="63"/>
      <c r="G47" s="63"/>
      <c r="H47" s="45">
        <f t="shared" si="0"/>
        <v>0</v>
      </c>
      <c r="I47" s="46">
        <f t="shared" si="1"/>
      </c>
      <c r="J47" s="42"/>
    </row>
    <row r="48" spans="1:10" ht="12">
      <c r="A48" s="2" t="str">
        <f>'TRB Record'!A47</f>
        <v>replicate 23</v>
      </c>
      <c r="C48" s="10">
        <f>'TRB Record'!C47</f>
        <v>0</v>
      </c>
      <c r="D48" s="61"/>
      <c r="E48" s="62"/>
      <c r="F48" s="63"/>
      <c r="G48" s="63"/>
      <c r="H48" s="45">
        <f t="shared" si="0"/>
        <v>0</v>
      </c>
      <c r="I48" s="46">
        <f t="shared" si="1"/>
      </c>
      <c r="J48" s="42">
        <f>IF(D47="",SUM(I47:I48)/2,AVERAGE(D47:D48))</f>
        <v>0</v>
      </c>
    </row>
    <row r="49" spans="1:10" ht="12">
      <c r="A49" s="2">
        <f>'TRB Record'!A48</f>
        <v>24</v>
      </c>
      <c r="C49" s="10">
        <f>'TRB Record'!C48</f>
        <v>0</v>
      </c>
      <c r="D49" s="61"/>
      <c r="E49" s="62"/>
      <c r="F49" s="63"/>
      <c r="G49" s="63"/>
      <c r="H49" s="45">
        <f t="shared" si="0"/>
        <v>0</v>
      </c>
      <c r="I49" s="46">
        <f t="shared" si="1"/>
      </c>
      <c r="J49" s="42"/>
    </row>
    <row r="50" spans="1:10" ht="12">
      <c r="A50" s="2" t="str">
        <f>'TRB Record'!A49</f>
        <v>replicate 24</v>
      </c>
      <c r="C50" s="10">
        <f>'TRB Record'!C49</f>
        <v>0</v>
      </c>
      <c r="D50" s="61"/>
      <c r="E50" s="62"/>
      <c r="F50" s="63"/>
      <c r="G50" s="63"/>
      <c r="H50" s="45">
        <f t="shared" si="0"/>
        <v>0</v>
      </c>
      <c r="I50" s="46">
        <f t="shared" si="1"/>
      </c>
      <c r="J50" s="42">
        <f>IF(D49="",SUM(I49:I50)/2,AVERAGE(D49:D50))</f>
        <v>0</v>
      </c>
    </row>
    <row r="51" spans="1:10" ht="12">
      <c r="A51" s="2">
        <f>'TRB Record'!A50</f>
        <v>25</v>
      </c>
      <c r="C51" s="10">
        <f>'TRB Record'!C50</f>
        <v>0</v>
      </c>
      <c r="D51" s="61"/>
      <c r="E51" s="62"/>
      <c r="F51" s="63"/>
      <c r="G51" s="63"/>
      <c r="H51" s="45">
        <f t="shared" si="0"/>
        <v>0</v>
      </c>
      <c r="I51" s="46">
        <f t="shared" si="1"/>
      </c>
      <c r="J51" s="42"/>
    </row>
    <row r="52" spans="1:10" ht="12">
      <c r="A52" s="2" t="str">
        <f>'TRB Record'!A51</f>
        <v>replicate 25</v>
      </c>
      <c r="C52" s="10">
        <f>'TRB Record'!C51</f>
        <v>0</v>
      </c>
      <c r="D52" s="61"/>
      <c r="E52" s="62"/>
      <c r="F52" s="63"/>
      <c r="G52" s="63"/>
      <c r="H52" s="45">
        <f t="shared" si="0"/>
        <v>0</v>
      </c>
      <c r="I52" s="46">
        <f t="shared" si="1"/>
      </c>
      <c r="J52" s="42">
        <f>IF(D51="",SUM(I51:I52)/2,AVERAGE(D51:D52))</f>
        <v>0</v>
      </c>
    </row>
    <row r="53" spans="1:10" ht="12">
      <c r="A53" s="2">
        <f>'TRB Record'!A52</f>
        <v>26</v>
      </c>
      <c r="C53" s="10">
        <f>'TRB Record'!C52</f>
        <v>0</v>
      </c>
      <c r="D53" s="61"/>
      <c r="E53" s="62"/>
      <c r="F53" s="63"/>
      <c r="G53" s="63"/>
      <c r="H53" s="45">
        <f t="shared" si="0"/>
        <v>0</v>
      </c>
      <c r="I53" s="46">
        <f t="shared" si="1"/>
      </c>
      <c r="J53" s="42"/>
    </row>
    <row r="54" spans="1:10" ht="12">
      <c r="A54" s="2" t="str">
        <f>'TRB Record'!A53</f>
        <v>replicate 26</v>
      </c>
      <c r="C54" s="10">
        <f>'TRB Record'!C53</f>
        <v>0</v>
      </c>
      <c r="D54" s="61"/>
      <c r="E54" s="62"/>
      <c r="F54" s="63"/>
      <c r="G54" s="63"/>
      <c r="H54" s="45">
        <f t="shared" si="0"/>
        <v>0</v>
      </c>
      <c r="I54" s="46">
        <f t="shared" si="1"/>
      </c>
      <c r="J54" s="42">
        <f>IF(D53="",SUM(I53:I54)/2,AVERAGE(D53:D54))</f>
        <v>0</v>
      </c>
    </row>
    <row r="55" spans="1:10" ht="12">
      <c r="A55" s="2">
        <f>'TRB Record'!A54</f>
        <v>27</v>
      </c>
      <c r="C55" s="10">
        <f>'TRB Record'!C54</f>
        <v>0</v>
      </c>
      <c r="D55" s="61"/>
      <c r="E55" s="62"/>
      <c r="F55" s="63"/>
      <c r="G55" s="63"/>
      <c r="H55" s="45">
        <f t="shared" si="0"/>
        <v>0</v>
      </c>
      <c r="I55" s="46">
        <f t="shared" si="1"/>
      </c>
      <c r="J55" s="42"/>
    </row>
    <row r="56" spans="1:10" ht="12">
      <c r="A56" s="2" t="str">
        <f>'TRB Record'!A55</f>
        <v>replicate 27</v>
      </c>
      <c r="C56" s="10">
        <f>'TRB Record'!C55</f>
        <v>0</v>
      </c>
      <c r="D56" s="61"/>
      <c r="E56" s="62"/>
      <c r="F56" s="63"/>
      <c r="G56" s="63"/>
      <c r="H56" s="45">
        <f t="shared" si="0"/>
        <v>0</v>
      </c>
      <c r="I56" s="46">
        <f t="shared" si="1"/>
      </c>
      <c r="J56" s="42">
        <f>IF(D55="",SUM(I55:I56)/2,AVERAGE(D55:D56))</f>
        <v>0</v>
      </c>
    </row>
    <row r="57" spans="1:10" ht="12">
      <c r="A57" s="2">
        <f>'TRB Record'!A56</f>
        <v>28</v>
      </c>
      <c r="C57" s="10">
        <f>'TRB Record'!C56</f>
        <v>0</v>
      </c>
      <c r="D57" s="61"/>
      <c r="E57" s="62"/>
      <c r="F57" s="63"/>
      <c r="G57" s="63"/>
      <c r="H57" s="45">
        <f t="shared" si="0"/>
        <v>0</v>
      </c>
      <c r="I57" s="46">
        <f t="shared" si="1"/>
      </c>
      <c r="J57" s="42"/>
    </row>
    <row r="58" spans="1:10" ht="12">
      <c r="A58" s="2" t="str">
        <f>'TRB Record'!A57</f>
        <v>replicate 28</v>
      </c>
      <c r="C58" s="10">
        <f>'TRB Record'!C57</f>
        <v>0</v>
      </c>
      <c r="D58" s="61"/>
      <c r="E58" s="62"/>
      <c r="F58" s="63"/>
      <c r="G58" s="63"/>
      <c r="H58" s="45">
        <f t="shared" si="0"/>
        <v>0</v>
      </c>
      <c r="I58" s="46">
        <f t="shared" si="1"/>
      </c>
      <c r="J58" s="42">
        <f>IF(D57="",SUM(I57:I58)/2,AVERAGE(D57:D58))</f>
        <v>0</v>
      </c>
    </row>
    <row r="59" spans="1:10" ht="12">
      <c r="A59" s="2">
        <f>'TRB Record'!A58</f>
        <v>29</v>
      </c>
      <c r="C59" s="10">
        <f>'TRB Record'!C58</f>
        <v>0</v>
      </c>
      <c r="D59" s="61"/>
      <c r="E59" s="62"/>
      <c r="F59" s="63"/>
      <c r="G59" s="63"/>
      <c r="H59" s="45">
        <f t="shared" si="0"/>
        <v>0</v>
      </c>
      <c r="I59" s="46">
        <f t="shared" si="1"/>
      </c>
      <c r="J59" s="42"/>
    </row>
    <row r="60" spans="1:10" ht="12">
      <c r="A60" s="2" t="str">
        <f>'TRB Record'!A59</f>
        <v>replicate 29</v>
      </c>
      <c r="C60" s="10">
        <f>'TRB Record'!C59</f>
        <v>0</v>
      </c>
      <c r="D60" s="61"/>
      <c r="E60" s="62"/>
      <c r="F60" s="63"/>
      <c r="G60" s="63"/>
      <c r="H60" s="45">
        <f t="shared" si="0"/>
        <v>0</v>
      </c>
      <c r="I60" s="46">
        <f t="shared" si="1"/>
      </c>
      <c r="J60" s="42">
        <f>IF(D59="",SUM(I59:I60)/2,AVERAGE(D59:D60))</f>
        <v>0</v>
      </c>
    </row>
    <row r="61" spans="1:10" ht="12">
      <c r="A61" s="2">
        <f>'TRB Record'!A60</f>
        <v>30</v>
      </c>
      <c r="C61" s="10">
        <f>'TRB Record'!C60</f>
        <v>0</v>
      </c>
      <c r="D61" s="61"/>
      <c r="E61" s="62"/>
      <c r="F61" s="63"/>
      <c r="G61" s="63"/>
      <c r="H61" s="45">
        <f t="shared" si="0"/>
        <v>0</v>
      </c>
      <c r="I61" s="46">
        <f t="shared" si="1"/>
      </c>
      <c r="J61" s="42"/>
    </row>
    <row r="62" spans="1:10" ht="12">
      <c r="A62" s="2" t="str">
        <f>'TRB Record'!A61</f>
        <v>replicate 30</v>
      </c>
      <c r="C62" s="10">
        <f>'TRB Record'!C61</f>
        <v>0</v>
      </c>
      <c r="D62" s="61"/>
      <c r="E62" s="62"/>
      <c r="F62" s="63"/>
      <c r="G62" s="63"/>
      <c r="H62" s="45">
        <f t="shared" si="0"/>
        <v>0</v>
      </c>
      <c r="I62" s="46">
        <f t="shared" si="1"/>
      </c>
      <c r="J62" s="38">
        <f>IF(D61="",SUM(I61:I62)/2,AVERAGE(D61:D62))</f>
        <v>0</v>
      </c>
    </row>
    <row r="63" ht="12">
      <c r="D63" s="21"/>
    </row>
    <row r="64" ht="12">
      <c r="D64" s="21"/>
    </row>
    <row r="65" ht="12">
      <c r="D65" s="21"/>
    </row>
    <row r="66" ht="12">
      <c r="D66" s="21"/>
    </row>
    <row r="67" ht="12">
      <c r="D67" s="21"/>
    </row>
    <row r="68" ht="12">
      <c r="D68" s="21"/>
    </row>
    <row r="69" ht="12">
      <c r="D69" s="21"/>
    </row>
    <row r="70" ht="12">
      <c r="D70" s="21"/>
    </row>
    <row r="71" ht="12">
      <c r="D71" s="21"/>
    </row>
    <row r="72" ht="12">
      <c r="D72" s="21"/>
    </row>
    <row r="73" ht="12">
      <c r="D73" s="21"/>
    </row>
    <row r="74" ht="12">
      <c r="D74" s="21"/>
    </row>
    <row r="75" ht="12">
      <c r="D75" s="21"/>
    </row>
    <row r="76" ht="12">
      <c r="D76" s="21"/>
    </row>
    <row r="77" ht="12">
      <c r="D77" s="21"/>
    </row>
    <row r="78" ht="12">
      <c r="D78" s="21"/>
    </row>
    <row r="79" ht="12">
      <c r="D79" s="21"/>
    </row>
    <row r="80" ht="12">
      <c r="D80" s="21"/>
    </row>
    <row r="81" ht="12">
      <c r="D81" s="21"/>
    </row>
    <row r="82" ht="12">
      <c r="D82" s="21"/>
    </row>
    <row r="83" ht="12">
      <c r="D83" s="21"/>
    </row>
    <row r="84" ht="12">
      <c r="D84" s="21"/>
    </row>
    <row r="85" ht="12">
      <c r="D85" s="21"/>
    </row>
    <row r="86" ht="12">
      <c r="D86" s="21"/>
    </row>
    <row r="87" ht="12">
      <c r="D87" s="21"/>
    </row>
    <row r="88" ht="12">
      <c r="D88" s="21"/>
    </row>
    <row r="89" ht="12">
      <c r="D89" s="21"/>
    </row>
    <row r="90" ht="12">
      <c r="D90" s="21"/>
    </row>
    <row r="91" ht="12">
      <c r="D91" s="21"/>
    </row>
    <row r="92" ht="12">
      <c r="D92" s="21"/>
    </row>
    <row r="93" ht="12">
      <c r="D93" s="21"/>
    </row>
    <row r="94" ht="12">
      <c r="D94" s="21"/>
    </row>
    <row r="95" ht="12">
      <c r="D95" s="21"/>
    </row>
    <row r="96" ht="12">
      <c r="D96" s="21"/>
    </row>
    <row r="97" ht="12">
      <c r="D97" s="21"/>
    </row>
    <row r="98" ht="12">
      <c r="D98" s="21"/>
    </row>
    <row r="99" ht="12">
      <c r="D99" s="21"/>
    </row>
    <row r="100" ht="12">
      <c r="D100" s="21"/>
    </row>
    <row r="101" ht="12">
      <c r="D101" s="21"/>
    </row>
    <row r="102" ht="12">
      <c r="D102" s="21"/>
    </row>
    <row r="103" ht="12">
      <c r="D103" s="21"/>
    </row>
    <row r="104" ht="12">
      <c r="D104" s="21"/>
    </row>
    <row r="105" ht="12">
      <c r="D105" s="21"/>
    </row>
    <row r="106" ht="12">
      <c r="D106" s="21"/>
    </row>
    <row r="107" ht="12">
      <c r="D107" s="21"/>
    </row>
    <row r="108" ht="12">
      <c r="D108" s="21"/>
    </row>
    <row r="109" ht="12">
      <c r="D109" s="21"/>
    </row>
    <row r="110" ht="12">
      <c r="D110" s="21"/>
    </row>
    <row r="111" ht="12">
      <c r="D111" s="21"/>
    </row>
    <row r="112" ht="12">
      <c r="D112" s="21"/>
    </row>
    <row r="113" ht="12">
      <c r="D113" s="21"/>
    </row>
    <row r="114" ht="12">
      <c r="D114" s="21"/>
    </row>
    <row r="115" ht="12">
      <c r="D115" s="21"/>
    </row>
    <row r="116" ht="12">
      <c r="D116" s="21"/>
    </row>
    <row r="117" ht="12">
      <c r="D117" s="21"/>
    </row>
    <row r="118" ht="12">
      <c r="D118" s="21"/>
    </row>
  </sheetData>
  <sheetProtection sheet="1" objects="1" scenarios="1"/>
  <mergeCells count="1">
    <mergeCell ref="E1:I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K61"/>
  <sheetViews>
    <sheetView zoomScalePageLayoutView="0" workbookViewId="0" topLeftCell="A1">
      <pane xSplit="1" ySplit="1" topLeftCell="B2" activePane="bottomRight" state="frozen"/>
      <selection pane="topLeft" activeCell="A1" sqref="A1"/>
      <selection pane="topRight" activeCell="D1" sqref="D1"/>
      <selection pane="bottomLeft" activeCell="A2" sqref="A2"/>
      <selection pane="bottomRight" activeCell="B1" sqref="B1:B16384"/>
    </sheetView>
  </sheetViews>
  <sheetFormatPr defaultColWidth="10.875" defaultRowHeight="12"/>
  <cols>
    <col min="1" max="1" width="10.875" style="2" customWidth="1"/>
    <col min="2" max="2" width="13.00390625" style="3" bestFit="1" customWidth="1"/>
    <col min="3" max="3" width="16.375" style="9" customWidth="1"/>
    <col min="4" max="5" width="7.625" style="3" customWidth="1"/>
    <col min="6" max="6" width="7.625" style="19" customWidth="1"/>
    <col min="7" max="7" width="7.625" style="10" customWidth="1"/>
    <col min="8" max="8" width="7.625" style="3" customWidth="1"/>
    <col min="9" max="11" width="7.625" style="2" customWidth="1"/>
    <col min="12" max="16384" width="10.875" style="1" customWidth="1"/>
  </cols>
  <sheetData>
    <row r="1" spans="1:11" s="18" customFormat="1" ht="87.75">
      <c r="A1" s="18" t="s">
        <v>101</v>
      </c>
      <c r="B1" s="41" t="s">
        <v>97</v>
      </c>
      <c r="C1" s="23" t="s">
        <v>95</v>
      </c>
      <c r="D1" s="41" t="s">
        <v>37</v>
      </c>
      <c r="E1" s="41" t="s">
        <v>38</v>
      </c>
      <c r="F1" s="22" t="s">
        <v>103</v>
      </c>
      <c r="G1" s="22" t="s">
        <v>39</v>
      </c>
      <c r="H1" s="41" t="s">
        <v>40</v>
      </c>
      <c r="I1" s="18" t="s">
        <v>58</v>
      </c>
      <c r="J1" s="18" t="s">
        <v>106</v>
      </c>
      <c r="K1" s="18" t="s">
        <v>65</v>
      </c>
    </row>
    <row r="2" spans="1:11" ht="12">
      <c r="A2" s="2">
        <f>'TRB Record'!A2</f>
        <v>1</v>
      </c>
      <c r="C2" s="9">
        <f>'TRB Record'!C2</f>
        <v>0</v>
      </c>
      <c r="D2" s="14"/>
      <c r="E2" s="14"/>
      <c r="F2" s="64">
        <f>'% solids whole biomass'!J4</f>
        <v>0</v>
      </c>
      <c r="G2" s="11">
        <f>(F2/100)*E2</f>
        <v>0</v>
      </c>
      <c r="H2" s="14"/>
      <c r="I2" s="2">
        <f>H2-D2</f>
        <v>0</v>
      </c>
      <c r="J2" s="12">
        <f>IF(G2=0,0,I2/G2*100)</f>
        <v>0</v>
      </c>
      <c r="K2" s="12"/>
    </row>
    <row r="3" spans="1:11" ht="12">
      <c r="A3" s="2" t="str">
        <f>'TRB Record'!A3</f>
        <v>replicate 1</v>
      </c>
      <c r="C3" s="9">
        <f>'TRB Record'!C3</f>
        <v>0</v>
      </c>
      <c r="D3" s="14"/>
      <c r="E3" s="14"/>
      <c r="F3" s="64">
        <f>'% solids whole biomass'!J4</f>
        <v>0</v>
      </c>
      <c r="G3" s="11">
        <f aca="true" t="shared" si="0" ref="G3:G61">(F3/100)*E3</f>
        <v>0</v>
      </c>
      <c r="H3" s="14"/>
      <c r="I3" s="2">
        <f>H3-D3</f>
        <v>0</v>
      </c>
      <c r="J3" s="12">
        <f aca="true" t="shared" si="1" ref="J3:J61">IF(G3=0,0,I3/G3*100)</f>
        <v>0</v>
      </c>
      <c r="K3" s="12">
        <f>AVERAGE(J2:J3)</f>
        <v>0</v>
      </c>
    </row>
    <row r="4" spans="1:11" ht="12">
      <c r="A4" s="2">
        <f>'TRB Record'!A4</f>
        <v>2</v>
      </c>
      <c r="C4" s="9">
        <f>'TRB Record'!C4</f>
        <v>0</v>
      </c>
      <c r="D4" s="14"/>
      <c r="E4" s="14"/>
      <c r="F4" s="64">
        <f>'% solids whole biomass'!J6</f>
        <v>0</v>
      </c>
      <c r="G4" s="11">
        <f t="shared" si="0"/>
        <v>0</v>
      </c>
      <c r="H4" s="14"/>
      <c r="I4" s="2">
        <f>H4-D4</f>
        <v>0</v>
      </c>
      <c r="J4" s="12">
        <f t="shared" si="1"/>
        <v>0</v>
      </c>
      <c r="K4" s="12"/>
    </row>
    <row r="5" spans="1:11" ht="12">
      <c r="A5" s="2" t="str">
        <f>'TRB Record'!A5</f>
        <v>replicate 2</v>
      </c>
      <c r="C5" s="9">
        <f>'TRB Record'!C5</f>
        <v>0</v>
      </c>
      <c r="D5" s="14"/>
      <c r="E5" s="14"/>
      <c r="F5" s="64">
        <f>'% solids whole biomass'!J6</f>
        <v>0</v>
      </c>
      <c r="G5" s="11">
        <f t="shared" si="0"/>
        <v>0</v>
      </c>
      <c r="H5" s="14"/>
      <c r="I5" s="2">
        <f aca="true" t="shared" si="2" ref="I5:I49">H5-D5</f>
        <v>0</v>
      </c>
      <c r="J5" s="12">
        <f t="shared" si="1"/>
        <v>0</v>
      </c>
      <c r="K5" s="12">
        <f>AVERAGE(J4:J5)</f>
        <v>0</v>
      </c>
    </row>
    <row r="6" spans="1:11" ht="12">
      <c r="A6" s="2">
        <f>'TRB Record'!A6</f>
        <v>3</v>
      </c>
      <c r="C6" s="9">
        <f>'TRB Record'!C6</f>
        <v>0</v>
      </c>
      <c r="D6" s="14"/>
      <c r="E6" s="14"/>
      <c r="F6" s="64">
        <f>'% solids whole biomass'!J8</f>
        <v>0</v>
      </c>
      <c r="G6" s="11">
        <f t="shared" si="0"/>
        <v>0</v>
      </c>
      <c r="H6" s="14"/>
      <c r="I6" s="2">
        <f t="shared" si="2"/>
        <v>0</v>
      </c>
      <c r="J6" s="12">
        <f t="shared" si="1"/>
        <v>0</v>
      </c>
      <c r="K6" s="12"/>
    </row>
    <row r="7" spans="1:11" ht="12">
      <c r="A7" s="2" t="str">
        <f>'TRB Record'!A7</f>
        <v>replicate 3</v>
      </c>
      <c r="C7" s="9">
        <f>'TRB Record'!C7</f>
        <v>0</v>
      </c>
      <c r="D7" s="14"/>
      <c r="E7" s="14"/>
      <c r="F7" s="64">
        <f>'% solids whole biomass'!J8</f>
        <v>0</v>
      </c>
      <c r="G7" s="11">
        <f t="shared" si="0"/>
        <v>0</v>
      </c>
      <c r="H7" s="14"/>
      <c r="I7" s="2">
        <f t="shared" si="2"/>
        <v>0</v>
      </c>
      <c r="J7" s="12">
        <f t="shared" si="1"/>
        <v>0</v>
      </c>
      <c r="K7" s="12">
        <f>AVERAGE(J6:J7)</f>
        <v>0</v>
      </c>
    </row>
    <row r="8" spans="1:11" ht="12">
      <c r="A8" s="2">
        <f>'TRB Record'!A8</f>
        <v>4</v>
      </c>
      <c r="C8" s="9">
        <f>'TRB Record'!C8</f>
        <v>0</v>
      </c>
      <c r="D8" s="14"/>
      <c r="E8" s="14"/>
      <c r="F8" s="64">
        <f>'% solids whole biomass'!J10</f>
        <v>0</v>
      </c>
      <c r="G8" s="11">
        <f t="shared" si="0"/>
        <v>0</v>
      </c>
      <c r="H8" s="14"/>
      <c r="I8" s="2">
        <f t="shared" si="2"/>
        <v>0</v>
      </c>
      <c r="J8" s="12">
        <f t="shared" si="1"/>
        <v>0</v>
      </c>
      <c r="K8" s="12"/>
    </row>
    <row r="9" spans="1:11" ht="12">
      <c r="A9" s="2" t="str">
        <f>'TRB Record'!A9</f>
        <v>replicate 4</v>
      </c>
      <c r="C9" s="9">
        <f>'TRB Record'!C9</f>
        <v>0</v>
      </c>
      <c r="D9" s="14"/>
      <c r="E9" s="14"/>
      <c r="F9" s="64">
        <f>'% solids whole biomass'!J10</f>
        <v>0</v>
      </c>
      <c r="G9" s="11">
        <f t="shared" si="0"/>
        <v>0</v>
      </c>
      <c r="H9" s="14"/>
      <c r="I9" s="2">
        <f t="shared" si="2"/>
        <v>0</v>
      </c>
      <c r="J9" s="12">
        <f t="shared" si="1"/>
        <v>0</v>
      </c>
      <c r="K9" s="12">
        <f>AVERAGE(J8:J9)</f>
        <v>0</v>
      </c>
    </row>
    <row r="10" spans="1:11" ht="12">
      <c r="A10" s="2">
        <f>'TRB Record'!A10</f>
        <v>5</v>
      </c>
      <c r="C10" s="9">
        <f>'TRB Record'!C10</f>
        <v>0</v>
      </c>
      <c r="D10" s="14"/>
      <c r="E10" s="14"/>
      <c r="F10" s="64">
        <f>'% solids whole biomass'!J12</f>
        <v>0</v>
      </c>
      <c r="G10" s="11">
        <f t="shared" si="0"/>
        <v>0</v>
      </c>
      <c r="H10" s="14"/>
      <c r="I10" s="2">
        <f t="shared" si="2"/>
        <v>0</v>
      </c>
      <c r="J10" s="12">
        <f t="shared" si="1"/>
        <v>0</v>
      </c>
      <c r="K10" s="12"/>
    </row>
    <row r="11" spans="1:11" ht="12">
      <c r="A11" s="2" t="str">
        <f>'TRB Record'!A11</f>
        <v>replicate 5</v>
      </c>
      <c r="C11" s="9">
        <f>'TRB Record'!C11</f>
        <v>0</v>
      </c>
      <c r="D11" s="14"/>
      <c r="E11" s="14"/>
      <c r="F11" s="64">
        <f>'% solids whole biomass'!J12</f>
        <v>0</v>
      </c>
      <c r="G11" s="11">
        <f t="shared" si="0"/>
        <v>0</v>
      </c>
      <c r="H11" s="14"/>
      <c r="I11" s="2">
        <f t="shared" si="2"/>
        <v>0</v>
      </c>
      <c r="J11" s="12">
        <f t="shared" si="1"/>
        <v>0</v>
      </c>
      <c r="K11" s="12">
        <f>AVERAGE(J10:J11)</f>
        <v>0</v>
      </c>
    </row>
    <row r="12" spans="1:11" ht="12">
      <c r="A12" s="2">
        <f>'TRB Record'!A12</f>
        <v>6</v>
      </c>
      <c r="C12" s="9">
        <f>'TRB Record'!C12</f>
        <v>0</v>
      </c>
      <c r="D12" s="14"/>
      <c r="E12" s="14"/>
      <c r="F12" s="64">
        <f>'% solids whole biomass'!J14</f>
        <v>0</v>
      </c>
      <c r="G12" s="11">
        <f t="shared" si="0"/>
        <v>0</v>
      </c>
      <c r="H12" s="14"/>
      <c r="I12" s="2">
        <f t="shared" si="2"/>
        <v>0</v>
      </c>
      <c r="J12" s="12">
        <f t="shared" si="1"/>
        <v>0</v>
      </c>
      <c r="K12" s="12"/>
    </row>
    <row r="13" spans="1:11" ht="12">
      <c r="A13" s="2" t="str">
        <f>'TRB Record'!A13</f>
        <v>replicate 6</v>
      </c>
      <c r="C13" s="9">
        <f>'TRB Record'!C13</f>
        <v>0</v>
      </c>
      <c r="D13" s="14"/>
      <c r="E13" s="14"/>
      <c r="F13" s="64">
        <f>'% solids whole biomass'!J14</f>
        <v>0</v>
      </c>
      <c r="G13" s="11">
        <f t="shared" si="0"/>
        <v>0</v>
      </c>
      <c r="H13" s="14"/>
      <c r="I13" s="2">
        <f t="shared" si="2"/>
        <v>0</v>
      </c>
      <c r="J13" s="12">
        <f t="shared" si="1"/>
        <v>0</v>
      </c>
      <c r="K13" s="12">
        <f>AVERAGE(J12:J13)</f>
        <v>0</v>
      </c>
    </row>
    <row r="14" spans="1:11" ht="12">
      <c r="A14" s="2">
        <f>'TRB Record'!A14</f>
        <v>7</v>
      </c>
      <c r="C14" s="9">
        <f>'TRB Record'!C14</f>
        <v>0</v>
      </c>
      <c r="D14" s="14"/>
      <c r="E14" s="14"/>
      <c r="F14" s="64">
        <f>'% solids whole biomass'!J16</f>
        <v>0</v>
      </c>
      <c r="G14" s="11">
        <f t="shared" si="0"/>
        <v>0</v>
      </c>
      <c r="H14" s="14"/>
      <c r="I14" s="2">
        <f t="shared" si="2"/>
        <v>0</v>
      </c>
      <c r="J14" s="12">
        <f t="shared" si="1"/>
        <v>0</v>
      </c>
      <c r="K14" s="12"/>
    </row>
    <row r="15" spans="1:11" ht="12">
      <c r="A15" s="2" t="str">
        <f>'TRB Record'!A15</f>
        <v>replicate 7</v>
      </c>
      <c r="C15" s="9">
        <f>'TRB Record'!C15</f>
        <v>0</v>
      </c>
      <c r="D15" s="14"/>
      <c r="E15" s="14"/>
      <c r="F15" s="64">
        <f>'% solids whole biomass'!J16</f>
        <v>0</v>
      </c>
      <c r="G15" s="11">
        <f t="shared" si="0"/>
        <v>0</v>
      </c>
      <c r="H15" s="14"/>
      <c r="I15" s="2">
        <f t="shared" si="2"/>
        <v>0</v>
      </c>
      <c r="J15" s="12">
        <f t="shared" si="1"/>
        <v>0</v>
      </c>
      <c r="K15" s="12">
        <f>AVERAGE(J14:J15)</f>
        <v>0</v>
      </c>
    </row>
    <row r="16" spans="1:11" ht="12">
      <c r="A16" s="2">
        <f>'TRB Record'!A16</f>
        <v>8</v>
      </c>
      <c r="C16" s="9">
        <f>'TRB Record'!C16</f>
        <v>0</v>
      </c>
      <c r="D16" s="14"/>
      <c r="E16" s="14"/>
      <c r="F16" s="64">
        <f>'% solids whole biomass'!J18</f>
        <v>0</v>
      </c>
      <c r="G16" s="11">
        <f t="shared" si="0"/>
        <v>0</v>
      </c>
      <c r="H16" s="14"/>
      <c r="I16" s="2">
        <f t="shared" si="2"/>
        <v>0</v>
      </c>
      <c r="J16" s="12">
        <f t="shared" si="1"/>
        <v>0</v>
      </c>
      <c r="K16" s="12"/>
    </row>
    <row r="17" spans="1:11" ht="12">
      <c r="A17" s="2" t="str">
        <f>'TRB Record'!A17</f>
        <v>replicate 8</v>
      </c>
      <c r="C17" s="9">
        <f>'TRB Record'!C17</f>
        <v>0</v>
      </c>
      <c r="D17" s="14"/>
      <c r="E17" s="14"/>
      <c r="F17" s="64">
        <f>'% solids whole biomass'!J18</f>
        <v>0</v>
      </c>
      <c r="G17" s="11">
        <f t="shared" si="0"/>
        <v>0</v>
      </c>
      <c r="H17" s="14"/>
      <c r="I17" s="2">
        <f t="shared" si="2"/>
        <v>0</v>
      </c>
      <c r="J17" s="12">
        <f t="shared" si="1"/>
        <v>0</v>
      </c>
      <c r="K17" s="12">
        <f>AVERAGE(J16:J17)</f>
        <v>0</v>
      </c>
    </row>
    <row r="18" spans="1:11" ht="12">
      <c r="A18" s="2">
        <f>'TRB Record'!A18</f>
        <v>9</v>
      </c>
      <c r="C18" s="9">
        <f>'TRB Record'!C18</f>
        <v>0</v>
      </c>
      <c r="D18" s="14"/>
      <c r="E18" s="14"/>
      <c r="F18" s="64">
        <f>'% solids whole biomass'!J20</f>
        <v>0</v>
      </c>
      <c r="G18" s="11">
        <f t="shared" si="0"/>
        <v>0</v>
      </c>
      <c r="H18" s="14"/>
      <c r="I18" s="2">
        <f t="shared" si="2"/>
        <v>0</v>
      </c>
      <c r="J18" s="12">
        <f t="shared" si="1"/>
        <v>0</v>
      </c>
      <c r="K18" s="12"/>
    </row>
    <row r="19" spans="1:11" ht="12">
      <c r="A19" s="2" t="str">
        <f>'TRB Record'!A19</f>
        <v>replicate 9</v>
      </c>
      <c r="C19" s="9">
        <f>'TRB Record'!C19</f>
        <v>0</v>
      </c>
      <c r="D19" s="14"/>
      <c r="E19" s="14"/>
      <c r="F19" s="64">
        <f>'% solids whole biomass'!J20</f>
        <v>0</v>
      </c>
      <c r="G19" s="11">
        <f t="shared" si="0"/>
        <v>0</v>
      </c>
      <c r="H19" s="14"/>
      <c r="I19" s="2">
        <f t="shared" si="2"/>
        <v>0</v>
      </c>
      <c r="J19" s="12">
        <f t="shared" si="1"/>
        <v>0</v>
      </c>
      <c r="K19" s="12">
        <f>AVERAGE(J18:J19)</f>
        <v>0</v>
      </c>
    </row>
    <row r="20" spans="1:11" ht="12">
      <c r="A20" s="2">
        <f>'TRB Record'!A20</f>
        <v>10</v>
      </c>
      <c r="C20" s="9">
        <f>'TRB Record'!C20</f>
        <v>0</v>
      </c>
      <c r="D20" s="14"/>
      <c r="E20" s="14"/>
      <c r="F20" s="64">
        <f>'% solids whole biomass'!J22</f>
        <v>0</v>
      </c>
      <c r="G20" s="11">
        <f t="shared" si="0"/>
        <v>0</v>
      </c>
      <c r="H20" s="14"/>
      <c r="I20" s="2">
        <f t="shared" si="2"/>
        <v>0</v>
      </c>
      <c r="J20" s="12">
        <f t="shared" si="1"/>
        <v>0</v>
      </c>
      <c r="K20" s="12"/>
    </row>
    <row r="21" spans="1:11" ht="12">
      <c r="A21" s="2" t="str">
        <f>'TRB Record'!A21</f>
        <v>replicate 10</v>
      </c>
      <c r="C21" s="9">
        <f>'TRB Record'!C21</f>
        <v>0</v>
      </c>
      <c r="D21" s="14"/>
      <c r="E21" s="14"/>
      <c r="F21" s="64">
        <f>'% solids whole biomass'!J22</f>
        <v>0</v>
      </c>
      <c r="G21" s="11">
        <f t="shared" si="0"/>
        <v>0</v>
      </c>
      <c r="H21" s="14"/>
      <c r="I21" s="2">
        <f t="shared" si="2"/>
        <v>0</v>
      </c>
      <c r="J21" s="12">
        <f t="shared" si="1"/>
        <v>0</v>
      </c>
      <c r="K21" s="12">
        <f>AVERAGE(J20:J21)</f>
        <v>0</v>
      </c>
    </row>
    <row r="22" spans="1:11" ht="12">
      <c r="A22" s="2">
        <f>'TRB Record'!A22</f>
        <v>11</v>
      </c>
      <c r="C22" s="9">
        <f>'TRB Record'!C22</f>
        <v>0</v>
      </c>
      <c r="D22" s="14"/>
      <c r="E22" s="14"/>
      <c r="F22" s="64">
        <f>'% solids whole biomass'!J24</f>
        <v>0</v>
      </c>
      <c r="G22" s="11">
        <f t="shared" si="0"/>
        <v>0</v>
      </c>
      <c r="H22" s="14"/>
      <c r="I22" s="2">
        <f t="shared" si="2"/>
        <v>0</v>
      </c>
      <c r="J22" s="12">
        <f t="shared" si="1"/>
        <v>0</v>
      </c>
      <c r="K22" s="12"/>
    </row>
    <row r="23" spans="1:11" ht="12">
      <c r="A23" s="2" t="str">
        <f>'TRB Record'!A23</f>
        <v>replicate 11</v>
      </c>
      <c r="C23" s="9">
        <f>'TRB Record'!C23</f>
        <v>0</v>
      </c>
      <c r="D23" s="14"/>
      <c r="E23" s="14"/>
      <c r="F23" s="64">
        <f>'% solids whole biomass'!J24</f>
        <v>0</v>
      </c>
      <c r="G23" s="11">
        <f t="shared" si="0"/>
        <v>0</v>
      </c>
      <c r="H23" s="14"/>
      <c r="I23" s="2">
        <f t="shared" si="2"/>
        <v>0</v>
      </c>
      <c r="J23" s="12">
        <f t="shared" si="1"/>
        <v>0</v>
      </c>
      <c r="K23" s="12">
        <f>AVERAGE(J22:J23)</f>
        <v>0</v>
      </c>
    </row>
    <row r="24" spans="1:11" ht="12">
      <c r="A24" s="2">
        <f>'TRB Record'!A24</f>
        <v>12</v>
      </c>
      <c r="C24" s="9">
        <f>'TRB Record'!C24</f>
        <v>0</v>
      </c>
      <c r="D24" s="14"/>
      <c r="E24" s="14"/>
      <c r="F24" s="64">
        <f>'% solids whole biomass'!J26</f>
        <v>0</v>
      </c>
      <c r="G24" s="11">
        <f t="shared" si="0"/>
        <v>0</v>
      </c>
      <c r="H24" s="14"/>
      <c r="I24" s="2">
        <f t="shared" si="2"/>
        <v>0</v>
      </c>
      <c r="J24" s="12">
        <f t="shared" si="1"/>
        <v>0</v>
      </c>
      <c r="K24" s="12"/>
    </row>
    <row r="25" spans="1:11" ht="12">
      <c r="A25" s="2" t="str">
        <f>'TRB Record'!A25</f>
        <v>replicate 12</v>
      </c>
      <c r="C25" s="9">
        <f>'TRB Record'!C25</f>
        <v>0</v>
      </c>
      <c r="D25" s="14"/>
      <c r="E25" s="14"/>
      <c r="F25" s="64">
        <f>'% solids whole biomass'!J26</f>
        <v>0</v>
      </c>
      <c r="G25" s="11">
        <f t="shared" si="0"/>
        <v>0</v>
      </c>
      <c r="H25" s="14"/>
      <c r="I25" s="2">
        <f t="shared" si="2"/>
        <v>0</v>
      </c>
      <c r="J25" s="12">
        <f t="shared" si="1"/>
        <v>0</v>
      </c>
      <c r="K25" s="12">
        <f>AVERAGE(J24:J25)</f>
        <v>0</v>
      </c>
    </row>
    <row r="26" spans="1:11" ht="12">
      <c r="A26" s="2">
        <f>'TRB Record'!A26</f>
        <v>13</v>
      </c>
      <c r="C26" s="9">
        <f>'TRB Record'!C26</f>
        <v>0</v>
      </c>
      <c r="D26" s="14"/>
      <c r="E26" s="14"/>
      <c r="F26" s="64">
        <f>'% solids whole biomass'!J28</f>
        <v>0</v>
      </c>
      <c r="G26" s="11">
        <f t="shared" si="0"/>
        <v>0</v>
      </c>
      <c r="H26" s="14"/>
      <c r="I26" s="2">
        <f t="shared" si="2"/>
        <v>0</v>
      </c>
      <c r="J26" s="12">
        <f t="shared" si="1"/>
        <v>0</v>
      </c>
      <c r="K26" s="12"/>
    </row>
    <row r="27" spans="1:11" ht="12">
      <c r="A27" s="2" t="str">
        <f>'TRB Record'!A27</f>
        <v>replicate 13</v>
      </c>
      <c r="C27" s="9">
        <f>'TRB Record'!C27</f>
        <v>0</v>
      </c>
      <c r="D27" s="14"/>
      <c r="E27" s="14"/>
      <c r="F27" s="64">
        <f>'% solids whole biomass'!J28</f>
        <v>0</v>
      </c>
      <c r="G27" s="11">
        <f t="shared" si="0"/>
        <v>0</v>
      </c>
      <c r="H27" s="14"/>
      <c r="I27" s="2">
        <f t="shared" si="2"/>
        <v>0</v>
      </c>
      <c r="J27" s="12">
        <f t="shared" si="1"/>
        <v>0</v>
      </c>
      <c r="K27" s="12">
        <f>AVERAGE(J26:J27)</f>
        <v>0</v>
      </c>
    </row>
    <row r="28" spans="1:11" ht="12">
      <c r="A28" s="2">
        <f>'TRB Record'!A28</f>
        <v>14</v>
      </c>
      <c r="C28" s="9">
        <f>'TRB Record'!C28</f>
        <v>0</v>
      </c>
      <c r="D28" s="14"/>
      <c r="E28" s="14"/>
      <c r="F28" s="64">
        <f>'% solids whole biomass'!J30</f>
        <v>0</v>
      </c>
      <c r="G28" s="11">
        <f t="shared" si="0"/>
        <v>0</v>
      </c>
      <c r="H28" s="14"/>
      <c r="I28" s="2">
        <f t="shared" si="2"/>
        <v>0</v>
      </c>
      <c r="J28" s="12">
        <f t="shared" si="1"/>
        <v>0</v>
      </c>
      <c r="K28" s="12"/>
    </row>
    <row r="29" spans="1:11" ht="12">
      <c r="A29" s="2" t="str">
        <f>'TRB Record'!A29</f>
        <v>replicate 14</v>
      </c>
      <c r="C29" s="9">
        <f>'TRB Record'!C29</f>
        <v>0</v>
      </c>
      <c r="D29" s="14"/>
      <c r="E29" s="14"/>
      <c r="F29" s="64">
        <f>'% solids whole biomass'!J30</f>
        <v>0</v>
      </c>
      <c r="G29" s="11">
        <f t="shared" si="0"/>
        <v>0</v>
      </c>
      <c r="H29" s="14"/>
      <c r="I29" s="2">
        <f t="shared" si="2"/>
        <v>0</v>
      </c>
      <c r="J29" s="12">
        <f t="shared" si="1"/>
        <v>0</v>
      </c>
      <c r="K29" s="12">
        <f>AVERAGE(J28:J29)</f>
        <v>0</v>
      </c>
    </row>
    <row r="30" spans="1:11" ht="12">
      <c r="A30" s="2">
        <f>'TRB Record'!A30</f>
        <v>15</v>
      </c>
      <c r="C30" s="9">
        <f>'TRB Record'!C30</f>
        <v>0</v>
      </c>
      <c r="D30" s="14"/>
      <c r="E30" s="14"/>
      <c r="F30" s="64">
        <f>'% solids whole biomass'!J32</f>
        <v>0</v>
      </c>
      <c r="G30" s="11">
        <f t="shared" si="0"/>
        <v>0</v>
      </c>
      <c r="H30" s="14"/>
      <c r="I30" s="2">
        <f t="shared" si="2"/>
        <v>0</v>
      </c>
      <c r="J30" s="12">
        <f t="shared" si="1"/>
        <v>0</v>
      </c>
      <c r="K30" s="12"/>
    </row>
    <row r="31" spans="1:11" ht="12">
      <c r="A31" s="2" t="str">
        <f>'TRB Record'!A31</f>
        <v>replicate 15</v>
      </c>
      <c r="C31" s="9">
        <f>'TRB Record'!C31</f>
        <v>0</v>
      </c>
      <c r="D31" s="14"/>
      <c r="E31" s="14"/>
      <c r="F31" s="64">
        <f>'% solids whole biomass'!J32</f>
        <v>0</v>
      </c>
      <c r="G31" s="11">
        <f t="shared" si="0"/>
        <v>0</v>
      </c>
      <c r="H31" s="14"/>
      <c r="I31" s="2">
        <f t="shared" si="2"/>
        <v>0</v>
      </c>
      <c r="J31" s="12">
        <f t="shared" si="1"/>
        <v>0</v>
      </c>
      <c r="K31" s="12">
        <f>AVERAGE(J30:J31)</f>
        <v>0</v>
      </c>
    </row>
    <row r="32" spans="1:11" ht="12">
      <c r="A32" s="2">
        <f>'TRB Record'!A32</f>
        <v>16</v>
      </c>
      <c r="C32" s="9">
        <f>'TRB Record'!C32</f>
        <v>0</v>
      </c>
      <c r="D32" s="14"/>
      <c r="E32" s="14"/>
      <c r="F32" s="64">
        <f>'% solids whole biomass'!J34</f>
        <v>0</v>
      </c>
      <c r="G32" s="11">
        <f t="shared" si="0"/>
        <v>0</v>
      </c>
      <c r="H32" s="14"/>
      <c r="I32" s="2">
        <f t="shared" si="2"/>
        <v>0</v>
      </c>
      <c r="J32" s="12">
        <f t="shared" si="1"/>
        <v>0</v>
      </c>
      <c r="K32" s="12"/>
    </row>
    <row r="33" spans="1:11" ht="12">
      <c r="A33" s="2" t="str">
        <f>'TRB Record'!A33</f>
        <v>replicate 16</v>
      </c>
      <c r="C33" s="9">
        <f>'TRB Record'!C33</f>
        <v>0</v>
      </c>
      <c r="D33" s="14"/>
      <c r="E33" s="14"/>
      <c r="F33" s="64">
        <f>'% solids whole biomass'!J34</f>
        <v>0</v>
      </c>
      <c r="G33" s="11">
        <f t="shared" si="0"/>
        <v>0</v>
      </c>
      <c r="H33" s="14"/>
      <c r="I33" s="2">
        <f t="shared" si="2"/>
        <v>0</v>
      </c>
      <c r="J33" s="12">
        <f t="shared" si="1"/>
        <v>0</v>
      </c>
      <c r="K33" s="12">
        <f>AVERAGE(J32:J33)</f>
        <v>0</v>
      </c>
    </row>
    <row r="34" spans="1:11" ht="12">
      <c r="A34" s="2">
        <f>'TRB Record'!A34</f>
        <v>17</v>
      </c>
      <c r="C34" s="9">
        <f>'TRB Record'!C34</f>
        <v>0</v>
      </c>
      <c r="D34" s="14"/>
      <c r="E34" s="14"/>
      <c r="F34" s="64">
        <f>'% solids whole biomass'!J36</f>
        <v>0</v>
      </c>
      <c r="G34" s="11">
        <f t="shared" si="0"/>
        <v>0</v>
      </c>
      <c r="H34" s="14"/>
      <c r="I34" s="2">
        <f t="shared" si="2"/>
        <v>0</v>
      </c>
      <c r="J34" s="12">
        <f t="shared" si="1"/>
        <v>0</v>
      </c>
      <c r="K34" s="12"/>
    </row>
    <row r="35" spans="1:11" ht="12">
      <c r="A35" s="2" t="str">
        <f>'TRB Record'!A35</f>
        <v>replicate 17</v>
      </c>
      <c r="C35" s="9">
        <f>'TRB Record'!C35</f>
        <v>0</v>
      </c>
      <c r="D35" s="14"/>
      <c r="E35" s="14"/>
      <c r="F35" s="64">
        <f>'% solids whole biomass'!J36</f>
        <v>0</v>
      </c>
      <c r="G35" s="11">
        <f t="shared" si="0"/>
        <v>0</v>
      </c>
      <c r="H35" s="14"/>
      <c r="I35" s="2">
        <f t="shared" si="2"/>
        <v>0</v>
      </c>
      <c r="J35" s="12">
        <f t="shared" si="1"/>
        <v>0</v>
      </c>
      <c r="K35" s="12">
        <f>AVERAGE(J34:J35)</f>
        <v>0</v>
      </c>
    </row>
    <row r="36" spans="1:11" ht="12">
      <c r="A36" s="2">
        <f>'TRB Record'!A36</f>
        <v>18</v>
      </c>
      <c r="C36" s="9">
        <f>'TRB Record'!C36</f>
        <v>0</v>
      </c>
      <c r="D36" s="14"/>
      <c r="E36" s="14"/>
      <c r="F36" s="64">
        <f>'% solids whole biomass'!J38</f>
        <v>0</v>
      </c>
      <c r="G36" s="11">
        <f t="shared" si="0"/>
        <v>0</v>
      </c>
      <c r="H36" s="14"/>
      <c r="I36" s="2">
        <f t="shared" si="2"/>
        <v>0</v>
      </c>
      <c r="J36" s="12">
        <f t="shared" si="1"/>
        <v>0</v>
      </c>
      <c r="K36" s="12"/>
    </row>
    <row r="37" spans="1:11" ht="12">
      <c r="A37" s="2" t="str">
        <f>'TRB Record'!A37</f>
        <v>replicate 18</v>
      </c>
      <c r="C37" s="9">
        <f>'TRB Record'!C37</f>
        <v>0</v>
      </c>
      <c r="D37" s="14"/>
      <c r="E37" s="14"/>
      <c r="F37" s="64">
        <f>'% solids whole biomass'!J38</f>
        <v>0</v>
      </c>
      <c r="G37" s="11">
        <f t="shared" si="0"/>
        <v>0</v>
      </c>
      <c r="H37" s="14"/>
      <c r="I37" s="2">
        <f t="shared" si="2"/>
        <v>0</v>
      </c>
      <c r="J37" s="12">
        <f t="shared" si="1"/>
        <v>0</v>
      </c>
      <c r="K37" s="12">
        <f>AVERAGE(J36:J37)</f>
        <v>0</v>
      </c>
    </row>
    <row r="38" spans="1:11" ht="12">
      <c r="A38" s="2">
        <f>'TRB Record'!A38</f>
        <v>19</v>
      </c>
      <c r="C38" s="9">
        <f>'TRB Record'!C38</f>
        <v>0</v>
      </c>
      <c r="D38" s="14"/>
      <c r="E38" s="14"/>
      <c r="F38" s="64">
        <f>'% solids whole biomass'!J40</f>
        <v>0</v>
      </c>
      <c r="G38" s="11">
        <f t="shared" si="0"/>
        <v>0</v>
      </c>
      <c r="H38" s="14"/>
      <c r="I38" s="2">
        <f t="shared" si="2"/>
        <v>0</v>
      </c>
      <c r="J38" s="12">
        <f t="shared" si="1"/>
        <v>0</v>
      </c>
      <c r="K38" s="12"/>
    </row>
    <row r="39" spans="1:11" ht="12">
      <c r="A39" s="2" t="str">
        <f>'TRB Record'!A39</f>
        <v>replicate 19</v>
      </c>
      <c r="C39" s="9">
        <f>'TRB Record'!C39</f>
        <v>0</v>
      </c>
      <c r="D39" s="14"/>
      <c r="E39" s="14"/>
      <c r="F39" s="64">
        <f>'% solids whole biomass'!J40</f>
        <v>0</v>
      </c>
      <c r="G39" s="11">
        <f t="shared" si="0"/>
        <v>0</v>
      </c>
      <c r="H39" s="14"/>
      <c r="I39" s="2">
        <f t="shared" si="2"/>
        <v>0</v>
      </c>
      <c r="J39" s="12">
        <f t="shared" si="1"/>
        <v>0</v>
      </c>
      <c r="K39" s="12">
        <f>AVERAGE(J38:J39)</f>
        <v>0</v>
      </c>
    </row>
    <row r="40" spans="1:11" ht="12">
      <c r="A40" s="2">
        <f>'TRB Record'!A40</f>
        <v>20</v>
      </c>
      <c r="C40" s="9">
        <f>'TRB Record'!C40</f>
        <v>0</v>
      </c>
      <c r="D40" s="14"/>
      <c r="E40" s="14"/>
      <c r="F40" s="64">
        <f>'% solids whole biomass'!J42</f>
        <v>0</v>
      </c>
      <c r="G40" s="11">
        <f t="shared" si="0"/>
        <v>0</v>
      </c>
      <c r="H40" s="14"/>
      <c r="I40" s="2">
        <f t="shared" si="2"/>
        <v>0</v>
      </c>
      <c r="J40" s="12">
        <f t="shared" si="1"/>
        <v>0</v>
      </c>
      <c r="K40" s="12"/>
    </row>
    <row r="41" spans="1:11" ht="12">
      <c r="A41" s="2" t="str">
        <f>'TRB Record'!A41</f>
        <v>replicate 20</v>
      </c>
      <c r="C41" s="9">
        <f>'TRB Record'!C41</f>
        <v>0</v>
      </c>
      <c r="D41" s="14"/>
      <c r="E41" s="14"/>
      <c r="F41" s="64">
        <f>'% solids whole biomass'!J42</f>
        <v>0</v>
      </c>
      <c r="G41" s="11">
        <f t="shared" si="0"/>
        <v>0</v>
      </c>
      <c r="H41" s="14"/>
      <c r="I41" s="2">
        <f t="shared" si="2"/>
        <v>0</v>
      </c>
      <c r="J41" s="12">
        <f t="shared" si="1"/>
        <v>0</v>
      </c>
      <c r="K41" s="12">
        <f>AVERAGE(J40:J41)</f>
        <v>0</v>
      </c>
    </row>
    <row r="42" spans="1:11" ht="12">
      <c r="A42" s="2">
        <f>'TRB Record'!A42</f>
        <v>21</v>
      </c>
      <c r="C42" s="9">
        <f>'TRB Record'!C42</f>
        <v>0</v>
      </c>
      <c r="D42" s="14"/>
      <c r="E42" s="14"/>
      <c r="F42" s="64">
        <f>'% solids whole biomass'!J44</f>
        <v>0</v>
      </c>
      <c r="G42" s="11">
        <f t="shared" si="0"/>
        <v>0</v>
      </c>
      <c r="H42" s="14"/>
      <c r="I42" s="2">
        <f t="shared" si="2"/>
        <v>0</v>
      </c>
      <c r="J42" s="12">
        <f t="shared" si="1"/>
        <v>0</v>
      </c>
      <c r="K42" s="12"/>
    </row>
    <row r="43" spans="1:11" ht="12">
      <c r="A43" s="2" t="str">
        <f>'TRB Record'!A43</f>
        <v>replicate 21</v>
      </c>
      <c r="C43" s="9">
        <f>'TRB Record'!C43</f>
        <v>0</v>
      </c>
      <c r="D43" s="14"/>
      <c r="E43" s="14"/>
      <c r="F43" s="64">
        <f>'% solids whole biomass'!J44</f>
        <v>0</v>
      </c>
      <c r="G43" s="11">
        <f t="shared" si="0"/>
        <v>0</v>
      </c>
      <c r="H43" s="14"/>
      <c r="I43" s="2">
        <f t="shared" si="2"/>
        <v>0</v>
      </c>
      <c r="J43" s="12">
        <f t="shared" si="1"/>
        <v>0</v>
      </c>
      <c r="K43" s="12">
        <f>AVERAGE(J42:J43)</f>
        <v>0</v>
      </c>
    </row>
    <row r="44" spans="1:11" ht="12">
      <c r="A44" s="2">
        <f>'TRB Record'!A44</f>
        <v>22</v>
      </c>
      <c r="C44" s="9">
        <f>'TRB Record'!C44</f>
        <v>0</v>
      </c>
      <c r="D44" s="14"/>
      <c r="E44" s="14"/>
      <c r="F44" s="64">
        <f>'% solids whole biomass'!J46</f>
        <v>0</v>
      </c>
      <c r="G44" s="11">
        <f t="shared" si="0"/>
        <v>0</v>
      </c>
      <c r="H44" s="14"/>
      <c r="I44" s="2">
        <f t="shared" si="2"/>
        <v>0</v>
      </c>
      <c r="J44" s="12">
        <f t="shared" si="1"/>
        <v>0</v>
      </c>
      <c r="K44" s="12"/>
    </row>
    <row r="45" spans="1:11" ht="12">
      <c r="A45" s="2" t="str">
        <f>'TRB Record'!A45</f>
        <v>replicate 22</v>
      </c>
      <c r="C45" s="9">
        <f>'TRB Record'!C45</f>
        <v>0</v>
      </c>
      <c r="D45" s="14"/>
      <c r="E45" s="14"/>
      <c r="F45" s="64">
        <f>'% solids whole biomass'!J46</f>
        <v>0</v>
      </c>
      <c r="G45" s="11">
        <f t="shared" si="0"/>
        <v>0</v>
      </c>
      <c r="H45" s="14"/>
      <c r="I45" s="2">
        <f t="shared" si="2"/>
        <v>0</v>
      </c>
      <c r="J45" s="12">
        <f t="shared" si="1"/>
        <v>0</v>
      </c>
      <c r="K45" s="12">
        <f>AVERAGE(J44:J45)</f>
        <v>0</v>
      </c>
    </row>
    <row r="46" spans="1:11" ht="12">
      <c r="A46" s="2">
        <f>'TRB Record'!A46</f>
        <v>23</v>
      </c>
      <c r="C46" s="9">
        <f>'TRB Record'!C46</f>
        <v>0</v>
      </c>
      <c r="D46" s="14"/>
      <c r="E46" s="14"/>
      <c r="F46" s="64">
        <f>'% solids whole biomass'!J48</f>
        <v>0</v>
      </c>
      <c r="G46" s="11">
        <f t="shared" si="0"/>
        <v>0</v>
      </c>
      <c r="H46" s="14"/>
      <c r="I46" s="2">
        <f t="shared" si="2"/>
        <v>0</v>
      </c>
      <c r="J46" s="12">
        <f t="shared" si="1"/>
        <v>0</v>
      </c>
      <c r="K46" s="12"/>
    </row>
    <row r="47" spans="1:11" ht="12">
      <c r="A47" s="2" t="str">
        <f>'TRB Record'!A47</f>
        <v>replicate 23</v>
      </c>
      <c r="C47" s="9">
        <f>'TRB Record'!C47</f>
        <v>0</v>
      </c>
      <c r="D47" s="14"/>
      <c r="E47" s="14"/>
      <c r="F47" s="64">
        <f>'% solids whole biomass'!J48</f>
        <v>0</v>
      </c>
      <c r="G47" s="11">
        <f t="shared" si="0"/>
        <v>0</v>
      </c>
      <c r="H47" s="14"/>
      <c r="I47" s="2">
        <f t="shared" si="2"/>
        <v>0</v>
      </c>
      <c r="J47" s="12">
        <f t="shared" si="1"/>
        <v>0</v>
      </c>
      <c r="K47" s="12">
        <f>AVERAGE(J46:J47)</f>
        <v>0</v>
      </c>
    </row>
    <row r="48" spans="1:11" ht="12">
      <c r="A48" s="2">
        <f>'TRB Record'!A48</f>
        <v>24</v>
      </c>
      <c r="C48" s="9">
        <f>'TRB Record'!C48</f>
        <v>0</v>
      </c>
      <c r="D48" s="14"/>
      <c r="E48" s="14"/>
      <c r="F48" s="64">
        <f>'% solids whole biomass'!J50</f>
        <v>0</v>
      </c>
      <c r="G48" s="11">
        <f t="shared" si="0"/>
        <v>0</v>
      </c>
      <c r="H48" s="14"/>
      <c r="I48" s="2">
        <f t="shared" si="2"/>
        <v>0</v>
      </c>
      <c r="J48" s="12">
        <f t="shared" si="1"/>
        <v>0</v>
      </c>
      <c r="K48" s="12"/>
    </row>
    <row r="49" spans="1:11" ht="12">
      <c r="A49" s="2" t="str">
        <f>'TRB Record'!A49</f>
        <v>replicate 24</v>
      </c>
      <c r="C49" s="9">
        <f>'TRB Record'!C49</f>
        <v>0</v>
      </c>
      <c r="D49" s="14"/>
      <c r="E49" s="14"/>
      <c r="F49" s="64">
        <f>'% solids whole biomass'!J50</f>
        <v>0</v>
      </c>
      <c r="G49" s="11">
        <f t="shared" si="0"/>
        <v>0</v>
      </c>
      <c r="H49" s="14"/>
      <c r="I49" s="2">
        <f t="shared" si="2"/>
        <v>0</v>
      </c>
      <c r="J49" s="12">
        <f t="shared" si="1"/>
        <v>0</v>
      </c>
      <c r="K49" s="12">
        <f>AVERAGE(J48:J49)</f>
        <v>0</v>
      </c>
    </row>
    <row r="50" spans="1:11" ht="12">
      <c r="A50" s="2">
        <f>'TRB Record'!A50</f>
        <v>25</v>
      </c>
      <c r="C50" s="9">
        <f>'TRB Record'!C50</f>
        <v>0</v>
      </c>
      <c r="D50" s="14"/>
      <c r="E50" s="14"/>
      <c r="F50" s="64">
        <f>'% solids whole biomass'!J52</f>
        <v>0</v>
      </c>
      <c r="G50" s="11">
        <f t="shared" si="0"/>
        <v>0</v>
      </c>
      <c r="H50" s="14"/>
      <c r="I50" s="2">
        <f aca="true" t="shared" si="3" ref="I50:I61">H50-D50</f>
        <v>0</v>
      </c>
      <c r="J50" s="12">
        <f t="shared" si="1"/>
        <v>0</v>
      </c>
      <c r="K50" s="12"/>
    </row>
    <row r="51" spans="1:11" ht="12">
      <c r="A51" s="2" t="str">
        <f>'TRB Record'!A51</f>
        <v>replicate 25</v>
      </c>
      <c r="C51" s="9">
        <f>'TRB Record'!C51</f>
        <v>0</v>
      </c>
      <c r="D51" s="14"/>
      <c r="E51" s="14"/>
      <c r="F51" s="64">
        <f>'% solids whole biomass'!J52</f>
        <v>0</v>
      </c>
      <c r="G51" s="11">
        <f t="shared" si="0"/>
        <v>0</v>
      </c>
      <c r="H51" s="14"/>
      <c r="I51" s="2">
        <f t="shared" si="3"/>
        <v>0</v>
      </c>
      <c r="J51" s="12">
        <f t="shared" si="1"/>
        <v>0</v>
      </c>
      <c r="K51" s="12">
        <f>AVERAGE(J50:J51)</f>
        <v>0</v>
      </c>
    </row>
    <row r="52" spans="1:11" ht="12">
      <c r="A52" s="2">
        <f>'TRB Record'!A52</f>
        <v>26</v>
      </c>
      <c r="C52" s="9">
        <f>'TRB Record'!C52</f>
        <v>0</v>
      </c>
      <c r="D52" s="14"/>
      <c r="E52" s="14"/>
      <c r="F52" s="64">
        <f>'% solids whole biomass'!J54</f>
        <v>0</v>
      </c>
      <c r="G52" s="11">
        <f t="shared" si="0"/>
        <v>0</v>
      </c>
      <c r="H52" s="14"/>
      <c r="I52" s="2">
        <f t="shared" si="3"/>
        <v>0</v>
      </c>
      <c r="J52" s="12">
        <f t="shared" si="1"/>
        <v>0</v>
      </c>
      <c r="K52" s="12"/>
    </row>
    <row r="53" spans="1:11" ht="12">
      <c r="A53" s="2" t="str">
        <f>'TRB Record'!A53</f>
        <v>replicate 26</v>
      </c>
      <c r="C53" s="9">
        <f>'TRB Record'!C53</f>
        <v>0</v>
      </c>
      <c r="D53" s="14"/>
      <c r="E53" s="14"/>
      <c r="F53" s="64">
        <f>'% solids whole biomass'!J54</f>
        <v>0</v>
      </c>
      <c r="G53" s="11">
        <f t="shared" si="0"/>
        <v>0</v>
      </c>
      <c r="H53" s="14"/>
      <c r="I53" s="2">
        <f t="shared" si="3"/>
        <v>0</v>
      </c>
      <c r="J53" s="12">
        <f t="shared" si="1"/>
        <v>0</v>
      </c>
      <c r="K53" s="12">
        <f>AVERAGE(J52:J53)</f>
        <v>0</v>
      </c>
    </row>
    <row r="54" spans="1:11" ht="12">
      <c r="A54" s="2">
        <f>'TRB Record'!A54</f>
        <v>27</v>
      </c>
      <c r="C54" s="9">
        <f>'TRB Record'!C54</f>
        <v>0</v>
      </c>
      <c r="D54" s="14"/>
      <c r="E54" s="14"/>
      <c r="F54" s="64">
        <f>'% solids whole biomass'!J56</f>
        <v>0</v>
      </c>
      <c r="G54" s="11">
        <f t="shared" si="0"/>
        <v>0</v>
      </c>
      <c r="H54" s="14"/>
      <c r="I54" s="2">
        <f t="shared" si="3"/>
        <v>0</v>
      </c>
      <c r="J54" s="12">
        <f t="shared" si="1"/>
        <v>0</v>
      </c>
      <c r="K54" s="12"/>
    </row>
    <row r="55" spans="1:11" ht="12">
      <c r="A55" s="2" t="str">
        <f>'TRB Record'!A55</f>
        <v>replicate 27</v>
      </c>
      <c r="C55" s="9">
        <f>'TRB Record'!C55</f>
        <v>0</v>
      </c>
      <c r="D55" s="14"/>
      <c r="E55" s="14"/>
      <c r="F55" s="64">
        <f>'% solids whole biomass'!J56</f>
        <v>0</v>
      </c>
      <c r="G55" s="11">
        <f t="shared" si="0"/>
        <v>0</v>
      </c>
      <c r="H55" s="14"/>
      <c r="I55" s="2">
        <f t="shared" si="3"/>
        <v>0</v>
      </c>
      <c r="J55" s="12">
        <f t="shared" si="1"/>
        <v>0</v>
      </c>
      <c r="K55" s="12">
        <f>AVERAGE(J54:J55)</f>
        <v>0</v>
      </c>
    </row>
    <row r="56" spans="1:11" ht="12">
      <c r="A56" s="2">
        <f>'TRB Record'!A56</f>
        <v>28</v>
      </c>
      <c r="C56" s="9">
        <f>'TRB Record'!C56</f>
        <v>0</v>
      </c>
      <c r="D56" s="14"/>
      <c r="E56" s="14"/>
      <c r="F56" s="64">
        <f>'% solids whole biomass'!J58</f>
        <v>0</v>
      </c>
      <c r="G56" s="11">
        <f t="shared" si="0"/>
        <v>0</v>
      </c>
      <c r="H56" s="14"/>
      <c r="I56" s="2">
        <f t="shared" si="3"/>
        <v>0</v>
      </c>
      <c r="J56" s="12">
        <f t="shared" si="1"/>
        <v>0</v>
      </c>
      <c r="K56" s="12"/>
    </row>
    <row r="57" spans="1:11" ht="12">
      <c r="A57" s="2" t="str">
        <f>'TRB Record'!A57</f>
        <v>replicate 28</v>
      </c>
      <c r="C57" s="9">
        <f>'TRB Record'!C57</f>
        <v>0</v>
      </c>
      <c r="D57" s="14"/>
      <c r="E57" s="14"/>
      <c r="F57" s="64">
        <f>'% solids whole biomass'!J58</f>
        <v>0</v>
      </c>
      <c r="G57" s="11">
        <f t="shared" si="0"/>
        <v>0</v>
      </c>
      <c r="H57" s="14"/>
      <c r="I57" s="2">
        <f t="shared" si="3"/>
        <v>0</v>
      </c>
      <c r="J57" s="12">
        <f t="shared" si="1"/>
        <v>0</v>
      </c>
      <c r="K57" s="12">
        <f>AVERAGE(J56:J57)</f>
        <v>0</v>
      </c>
    </row>
    <row r="58" spans="1:11" ht="12">
      <c r="A58" s="2">
        <f>'TRB Record'!A58</f>
        <v>29</v>
      </c>
      <c r="C58" s="9">
        <f>'TRB Record'!C58</f>
        <v>0</v>
      </c>
      <c r="D58" s="14"/>
      <c r="E58" s="14"/>
      <c r="F58" s="64">
        <f>'% solids whole biomass'!J60</f>
        <v>0</v>
      </c>
      <c r="G58" s="11">
        <f t="shared" si="0"/>
        <v>0</v>
      </c>
      <c r="H58" s="14"/>
      <c r="I58" s="2">
        <f t="shared" si="3"/>
        <v>0</v>
      </c>
      <c r="J58" s="12">
        <f t="shared" si="1"/>
        <v>0</v>
      </c>
      <c r="K58" s="12"/>
    </row>
    <row r="59" spans="1:11" ht="12">
      <c r="A59" s="2" t="str">
        <f>'TRB Record'!A59</f>
        <v>replicate 29</v>
      </c>
      <c r="C59" s="9">
        <f>'TRB Record'!C59</f>
        <v>0</v>
      </c>
      <c r="D59" s="14"/>
      <c r="E59" s="14"/>
      <c r="F59" s="64">
        <f>'% solids whole biomass'!J60</f>
        <v>0</v>
      </c>
      <c r="G59" s="11">
        <f t="shared" si="0"/>
        <v>0</v>
      </c>
      <c r="H59" s="14"/>
      <c r="I59" s="2">
        <f t="shared" si="3"/>
        <v>0</v>
      </c>
      <c r="J59" s="12">
        <f t="shared" si="1"/>
        <v>0</v>
      </c>
      <c r="K59" s="12">
        <f>AVERAGE(J58:J59)</f>
        <v>0</v>
      </c>
    </row>
    <row r="60" spans="1:11" ht="12">
      <c r="A60" s="2">
        <f>'TRB Record'!A60</f>
        <v>30</v>
      </c>
      <c r="C60" s="9">
        <f>'TRB Record'!C60</f>
        <v>0</v>
      </c>
      <c r="D60" s="14"/>
      <c r="E60" s="14"/>
      <c r="F60" s="64">
        <f>'% solids whole biomass'!J62</f>
        <v>0</v>
      </c>
      <c r="G60" s="11">
        <f t="shared" si="0"/>
        <v>0</v>
      </c>
      <c r="H60" s="14"/>
      <c r="I60" s="2">
        <f t="shared" si="3"/>
        <v>0</v>
      </c>
      <c r="J60" s="12">
        <f t="shared" si="1"/>
        <v>0</v>
      </c>
      <c r="K60" s="12"/>
    </row>
    <row r="61" spans="1:11" ht="12">
      <c r="A61" s="2" t="str">
        <f>'TRB Record'!A61</f>
        <v>replicate 30</v>
      </c>
      <c r="C61" s="9">
        <f>'TRB Record'!C61</f>
        <v>0</v>
      </c>
      <c r="D61" s="14"/>
      <c r="E61" s="14"/>
      <c r="F61" s="64">
        <f>'% solids whole biomass'!J62</f>
        <v>0</v>
      </c>
      <c r="G61" s="11">
        <f t="shared" si="0"/>
        <v>0</v>
      </c>
      <c r="H61" s="14"/>
      <c r="I61" s="2">
        <f t="shared" si="3"/>
        <v>0</v>
      </c>
      <c r="J61" s="12">
        <f t="shared" si="1"/>
        <v>0</v>
      </c>
      <c r="K61" s="12">
        <f>AVERAGE(J60:J61)</f>
        <v>0</v>
      </c>
    </row>
  </sheetData>
  <sheetProtection sheet="1" objects="1" scenarios="1"/>
  <printOptions gridLines="1"/>
  <pageMargins left="0.75" right="0.75" top="1" bottom="1" header="0.5" footer="0.5"/>
  <pageSetup fitToHeight="5" fitToWidth="1" orientation="landscape" paperSize="9" scale="97"/>
  <headerFooter alignWithMargins="0">
    <oddHeader>&amp;C&amp;A</oddHeader>
    <oddFooter>&amp;CPage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61"/>
  <sheetViews>
    <sheetView zoomScalePageLayoutView="0" workbookViewId="0" topLeftCell="A1">
      <pane xSplit="3" ySplit="1" topLeftCell="D2" activePane="bottomRight" state="frozen"/>
      <selection pane="topLeft" activeCell="A1" sqref="A1"/>
      <selection pane="topRight" activeCell="F1" sqref="F1"/>
      <selection pane="bottomLeft" activeCell="A18" sqref="A18"/>
      <selection pane="bottomRight" activeCell="E2" sqref="E2"/>
    </sheetView>
  </sheetViews>
  <sheetFormatPr defaultColWidth="10.875" defaultRowHeight="12"/>
  <cols>
    <col min="1" max="1" width="10.875" style="2" customWidth="1"/>
    <col min="2" max="2" width="13.375" style="3" bestFit="1" customWidth="1"/>
    <col min="3" max="3" width="16.375" style="10" customWidth="1"/>
    <col min="4" max="4" width="8.125" style="6" customWidth="1"/>
    <col min="5" max="5" width="8.125" style="19" customWidth="1"/>
    <col min="6" max="6" width="8.125" style="2" customWidth="1"/>
    <col min="7" max="8" width="8.125" style="3" customWidth="1"/>
    <col min="9" max="11" width="8.125" style="2" customWidth="1"/>
    <col min="12" max="16384" width="10.875" style="1" customWidth="1"/>
  </cols>
  <sheetData>
    <row r="1" spans="1:11" s="18" customFormat="1" ht="88.5">
      <c r="A1" s="18" t="s">
        <v>101</v>
      </c>
      <c r="B1" s="41" t="s">
        <v>98</v>
      </c>
      <c r="C1" s="22" t="s">
        <v>95</v>
      </c>
      <c r="D1" s="52" t="s">
        <v>38</v>
      </c>
      <c r="E1" s="22" t="s">
        <v>103</v>
      </c>
      <c r="F1" s="18" t="s">
        <v>39</v>
      </c>
      <c r="G1" s="41" t="s">
        <v>41</v>
      </c>
      <c r="H1" s="41" t="s">
        <v>42</v>
      </c>
      <c r="I1" s="18" t="s">
        <v>43</v>
      </c>
      <c r="J1" s="18" t="s">
        <v>66</v>
      </c>
      <c r="K1" s="18" t="s">
        <v>86</v>
      </c>
    </row>
    <row r="2" spans="1:11" ht="12">
      <c r="A2" s="2">
        <f>'TRB Record'!A2</f>
        <v>1</v>
      </c>
      <c r="C2" s="10">
        <f>'TRB Record'!C2</f>
        <v>0</v>
      </c>
      <c r="E2" s="64">
        <f>'% solids whole biomass'!J4</f>
        <v>0</v>
      </c>
      <c r="F2" s="2">
        <f>(E2/100)*D2</f>
        <v>0</v>
      </c>
      <c r="I2" s="2">
        <f>H2-G2</f>
        <v>0</v>
      </c>
      <c r="J2" s="12">
        <f>IF(F2=0,0,I2/F2*100)</f>
        <v>0</v>
      </c>
      <c r="K2" s="12"/>
    </row>
    <row r="3" spans="1:11" ht="12">
      <c r="A3" s="2" t="str">
        <f>'TRB Record'!A3</f>
        <v>replicate 1</v>
      </c>
      <c r="C3" s="10">
        <f>'TRB Record'!C3</f>
        <v>0</v>
      </c>
      <c r="E3" s="64">
        <f>'% solids whole biomass'!J4</f>
        <v>0</v>
      </c>
      <c r="F3" s="2">
        <f aca="true" t="shared" si="0" ref="F3:F61">(E3/100)*D3</f>
        <v>0</v>
      </c>
      <c r="I3" s="2">
        <f>H3-G3</f>
        <v>0</v>
      </c>
      <c r="J3" s="12">
        <f aca="true" t="shared" si="1" ref="J3:J61">IF(F3=0,0,I3/F3*100)</f>
        <v>0</v>
      </c>
      <c r="K3" s="12">
        <f>AVERAGE(J2:J3)</f>
        <v>0</v>
      </c>
    </row>
    <row r="4" spans="1:11" ht="12">
      <c r="A4" s="2">
        <f>'TRB Record'!A4</f>
        <v>2</v>
      </c>
      <c r="C4" s="10">
        <f>'TRB Record'!C4</f>
        <v>0</v>
      </c>
      <c r="E4" s="64">
        <f>'% solids whole biomass'!J6</f>
        <v>0</v>
      </c>
      <c r="F4" s="2">
        <f t="shared" si="0"/>
        <v>0</v>
      </c>
      <c r="I4" s="2">
        <f aca="true" t="shared" si="2" ref="I4:I49">H4-G4</f>
        <v>0</v>
      </c>
      <c r="J4" s="12">
        <f t="shared" si="1"/>
        <v>0</v>
      </c>
      <c r="K4" s="12"/>
    </row>
    <row r="5" spans="1:11" ht="12">
      <c r="A5" s="2" t="str">
        <f>'TRB Record'!A5</f>
        <v>replicate 2</v>
      </c>
      <c r="C5" s="10">
        <f>'TRB Record'!C5</f>
        <v>0</v>
      </c>
      <c r="E5" s="64">
        <f>'% solids whole biomass'!J6</f>
        <v>0</v>
      </c>
      <c r="F5" s="2">
        <f t="shared" si="0"/>
        <v>0</v>
      </c>
      <c r="I5" s="2">
        <f t="shared" si="2"/>
        <v>0</v>
      </c>
      <c r="J5" s="12">
        <f t="shared" si="1"/>
        <v>0</v>
      </c>
      <c r="K5" s="12">
        <f>AVERAGE(J4:J5)</f>
        <v>0</v>
      </c>
    </row>
    <row r="6" spans="1:11" ht="12">
      <c r="A6" s="2">
        <f>'TRB Record'!A6</f>
        <v>3</v>
      </c>
      <c r="C6" s="10">
        <f>'TRB Record'!C6</f>
        <v>0</v>
      </c>
      <c r="E6" s="64">
        <f>'% solids whole biomass'!J8</f>
        <v>0</v>
      </c>
      <c r="F6" s="2">
        <f t="shared" si="0"/>
        <v>0</v>
      </c>
      <c r="I6" s="2">
        <f t="shared" si="2"/>
        <v>0</v>
      </c>
      <c r="J6" s="12">
        <f t="shared" si="1"/>
        <v>0</v>
      </c>
      <c r="K6" s="12"/>
    </row>
    <row r="7" spans="1:11" ht="12">
      <c r="A7" s="2" t="str">
        <f>'TRB Record'!A7</f>
        <v>replicate 3</v>
      </c>
      <c r="C7" s="10">
        <f>'TRB Record'!C7</f>
        <v>0</v>
      </c>
      <c r="E7" s="64">
        <f>'% solids whole biomass'!J8</f>
        <v>0</v>
      </c>
      <c r="F7" s="2">
        <f t="shared" si="0"/>
        <v>0</v>
      </c>
      <c r="I7" s="2">
        <f t="shared" si="2"/>
        <v>0</v>
      </c>
      <c r="J7" s="12">
        <f t="shared" si="1"/>
        <v>0</v>
      </c>
      <c r="K7" s="12">
        <f>AVERAGE(J6:J7)</f>
        <v>0</v>
      </c>
    </row>
    <row r="8" spans="1:11" ht="12">
      <c r="A8" s="2">
        <f>'TRB Record'!A8</f>
        <v>4</v>
      </c>
      <c r="C8" s="10">
        <f>'TRB Record'!C8</f>
        <v>0</v>
      </c>
      <c r="E8" s="64">
        <f>'% solids whole biomass'!J10</f>
        <v>0</v>
      </c>
      <c r="F8" s="2">
        <f t="shared" si="0"/>
        <v>0</v>
      </c>
      <c r="I8" s="2">
        <f t="shared" si="2"/>
        <v>0</v>
      </c>
      <c r="J8" s="12">
        <f t="shared" si="1"/>
        <v>0</v>
      </c>
      <c r="K8" s="12"/>
    </row>
    <row r="9" spans="1:11" ht="12">
      <c r="A9" s="2" t="str">
        <f>'TRB Record'!A9</f>
        <v>replicate 4</v>
      </c>
      <c r="C9" s="10">
        <f>'TRB Record'!C9</f>
        <v>0</v>
      </c>
      <c r="E9" s="64">
        <f>'% solids whole biomass'!J10</f>
        <v>0</v>
      </c>
      <c r="F9" s="2">
        <f t="shared" si="0"/>
        <v>0</v>
      </c>
      <c r="I9" s="2">
        <f t="shared" si="2"/>
        <v>0</v>
      </c>
      <c r="J9" s="12">
        <f t="shared" si="1"/>
        <v>0</v>
      </c>
      <c r="K9" s="12">
        <f>AVERAGE(J8:J9)</f>
        <v>0</v>
      </c>
    </row>
    <row r="10" spans="1:11" ht="12">
      <c r="A10" s="2">
        <f>'TRB Record'!A10</f>
        <v>5</v>
      </c>
      <c r="C10" s="10">
        <f>'TRB Record'!C10</f>
        <v>0</v>
      </c>
      <c r="E10" s="64">
        <f>'% solids whole biomass'!J12</f>
        <v>0</v>
      </c>
      <c r="F10" s="2">
        <f t="shared" si="0"/>
        <v>0</v>
      </c>
      <c r="I10" s="2">
        <f t="shared" si="2"/>
        <v>0</v>
      </c>
      <c r="J10" s="12">
        <f t="shared" si="1"/>
        <v>0</v>
      </c>
      <c r="K10" s="12"/>
    </row>
    <row r="11" spans="1:11" ht="12">
      <c r="A11" s="2" t="str">
        <f>'TRB Record'!A11</f>
        <v>replicate 5</v>
      </c>
      <c r="C11" s="10">
        <f>'TRB Record'!C11</f>
        <v>0</v>
      </c>
      <c r="E11" s="64">
        <f>'% solids whole biomass'!J12</f>
        <v>0</v>
      </c>
      <c r="F11" s="2">
        <f t="shared" si="0"/>
        <v>0</v>
      </c>
      <c r="I11" s="2">
        <f t="shared" si="2"/>
        <v>0</v>
      </c>
      <c r="J11" s="12">
        <f t="shared" si="1"/>
        <v>0</v>
      </c>
      <c r="K11" s="12">
        <f>AVERAGE(J10:J11)</f>
        <v>0</v>
      </c>
    </row>
    <row r="12" spans="1:11" ht="12">
      <c r="A12" s="2">
        <f>'TRB Record'!A12</f>
        <v>6</v>
      </c>
      <c r="C12" s="10">
        <f>'TRB Record'!C12</f>
        <v>0</v>
      </c>
      <c r="E12" s="64">
        <f>'% solids whole biomass'!J14</f>
        <v>0</v>
      </c>
      <c r="F12" s="2">
        <f t="shared" si="0"/>
        <v>0</v>
      </c>
      <c r="I12" s="2">
        <f t="shared" si="2"/>
        <v>0</v>
      </c>
      <c r="J12" s="12">
        <f t="shared" si="1"/>
        <v>0</v>
      </c>
      <c r="K12" s="12"/>
    </row>
    <row r="13" spans="1:11" ht="12">
      <c r="A13" s="2" t="str">
        <f>'TRB Record'!A13</f>
        <v>replicate 6</v>
      </c>
      <c r="C13" s="10">
        <f>'TRB Record'!C13</f>
        <v>0</v>
      </c>
      <c r="E13" s="64">
        <f>'% solids whole biomass'!J14</f>
        <v>0</v>
      </c>
      <c r="F13" s="2">
        <f t="shared" si="0"/>
        <v>0</v>
      </c>
      <c r="I13" s="2">
        <f t="shared" si="2"/>
        <v>0</v>
      </c>
      <c r="J13" s="12">
        <f t="shared" si="1"/>
        <v>0</v>
      </c>
      <c r="K13" s="12">
        <f>AVERAGE(J12:J13)</f>
        <v>0</v>
      </c>
    </row>
    <row r="14" spans="1:11" ht="12">
      <c r="A14" s="2">
        <f>'TRB Record'!A14</f>
        <v>7</v>
      </c>
      <c r="C14" s="10">
        <f>'TRB Record'!C14</f>
        <v>0</v>
      </c>
      <c r="E14" s="64">
        <f>'% solids whole biomass'!J16</f>
        <v>0</v>
      </c>
      <c r="F14" s="2">
        <f t="shared" si="0"/>
        <v>0</v>
      </c>
      <c r="I14" s="2">
        <f t="shared" si="2"/>
        <v>0</v>
      </c>
      <c r="J14" s="12">
        <f t="shared" si="1"/>
        <v>0</v>
      </c>
      <c r="K14" s="12"/>
    </row>
    <row r="15" spans="1:11" ht="12">
      <c r="A15" s="2" t="str">
        <f>'TRB Record'!A15</f>
        <v>replicate 7</v>
      </c>
      <c r="C15" s="10">
        <f>'TRB Record'!C15</f>
        <v>0</v>
      </c>
      <c r="E15" s="64">
        <f>'% solids whole biomass'!J16</f>
        <v>0</v>
      </c>
      <c r="F15" s="2">
        <f t="shared" si="0"/>
        <v>0</v>
      </c>
      <c r="I15" s="2">
        <f t="shared" si="2"/>
        <v>0</v>
      </c>
      <c r="J15" s="12">
        <f t="shared" si="1"/>
        <v>0</v>
      </c>
      <c r="K15" s="12">
        <f>AVERAGE(J14:J15)</f>
        <v>0</v>
      </c>
    </row>
    <row r="16" spans="1:11" ht="12">
      <c r="A16" s="2">
        <f>'TRB Record'!A16</f>
        <v>8</v>
      </c>
      <c r="C16" s="10">
        <f>'TRB Record'!C16</f>
        <v>0</v>
      </c>
      <c r="E16" s="64">
        <f>'% solids whole biomass'!J18</f>
        <v>0</v>
      </c>
      <c r="F16" s="2">
        <f t="shared" si="0"/>
        <v>0</v>
      </c>
      <c r="I16" s="2">
        <f t="shared" si="2"/>
        <v>0</v>
      </c>
      <c r="J16" s="12">
        <f t="shared" si="1"/>
        <v>0</v>
      </c>
      <c r="K16" s="12"/>
    </row>
    <row r="17" spans="1:11" ht="12">
      <c r="A17" s="2" t="str">
        <f>'TRB Record'!A17</f>
        <v>replicate 8</v>
      </c>
      <c r="C17" s="10">
        <f>'TRB Record'!C17</f>
        <v>0</v>
      </c>
      <c r="E17" s="64">
        <f>'% solids whole biomass'!J18</f>
        <v>0</v>
      </c>
      <c r="F17" s="2">
        <f t="shared" si="0"/>
        <v>0</v>
      </c>
      <c r="I17" s="2">
        <f t="shared" si="2"/>
        <v>0</v>
      </c>
      <c r="J17" s="12">
        <f t="shared" si="1"/>
        <v>0</v>
      </c>
      <c r="K17" s="12">
        <f>AVERAGE(J16:J17)</f>
        <v>0</v>
      </c>
    </row>
    <row r="18" spans="1:11" ht="12">
      <c r="A18" s="2">
        <f>'TRB Record'!A18</f>
        <v>9</v>
      </c>
      <c r="C18" s="10">
        <f>'TRB Record'!C18</f>
        <v>0</v>
      </c>
      <c r="E18" s="64">
        <f>'% solids whole biomass'!J20</f>
        <v>0</v>
      </c>
      <c r="F18" s="2">
        <f t="shared" si="0"/>
        <v>0</v>
      </c>
      <c r="I18" s="2">
        <f t="shared" si="2"/>
        <v>0</v>
      </c>
      <c r="J18" s="12">
        <f t="shared" si="1"/>
        <v>0</v>
      </c>
      <c r="K18" s="12"/>
    </row>
    <row r="19" spans="1:11" ht="12">
      <c r="A19" s="2" t="str">
        <f>'TRB Record'!A19</f>
        <v>replicate 9</v>
      </c>
      <c r="C19" s="10">
        <f>'TRB Record'!C19</f>
        <v>0</v>
      </c>
      <c r="E19" s="64">
        <f>'% solids whole biomass'!J20</f>
        <v>0</v>
      </c>
      <c r="F19" s="2">
        <f t="shared" si="0"/>
        <v>0</v>
      </c>
      <c r="I19" s="2">
        <f t="shared" si="2"/>
        <v>0</v>
      </c>
      <c r="J19" s="12">
        <f t="shared" si="1"/>
        <v>0</v>
      </c>
      <c r="K19" s="12">
        <f>AVERAGE(J18:J19)</f>
        <v>0</v>
      </c>
    </row>
    <row r="20" spans="1:11" ht="12">
      <c r="A20" s="2">
        <f>'TRB Record'!A20</f>
        <v>10</v>
      </c>
      <c r="C20" s="10">
        <f>'TRB Record'!C20</f>
        <v>0</v>
      </c>
      <c r="E20" s="64">
        <f>'% solids whole biomass'!J22</f>
        <v>0</v>
      </c>
      <c r="F20" s="2">
        <f t="shared" si="0"/>
        <v>0</v>
      </c>
      <c r="I20" s="2">
        <f t="shared" si="2"/>
        <v>0</v>
      </c>
      <c r="J20" s="12">
        <f t="shared" si="1"/>
        <v>0</v>
      </c>
      <c r="K20" s="12"/>
    </row>
    <row r="21" spans="1:11" ht="12">
      <c r="A21" s="2" t="str">
        <f>'TRB Record'!A21</f>
        <v>replicate 10</v>
      </c>
      <c r="C21" s="10">
        <f>'TRB Record'!C21</f>
        <v>0</v>
      </c>
      <c r="E21" s="64">
        <f>'% solids whole biomass'!J22</f>
        <v>0</v>
      </c>
      <c r="F21" s="2">
        <f t="shared" si="0"/>
        <v>0</v>
      </c>
      <c r="I21" s="2">
        <f t="shared" si="2"/>
        <v>0</v>
      </c>
      <c r="J21" s="12">
        <f t="shared" si="1"/>
        <v>0</v>
      </c>
      <c r="K21" s="12">
        <f>AVERAGE(J20:J21)</f>
        <v>0</v>
      </c>
    </row>
    <row r="22" spans="1:11" ht="12">
      <c r="A22" s="2">
        <f>'TRB Record'!A22</f>
        <v>11</v>
      </c>
      <c r="C22" s="10">
        <f>'TRB Record'!C22</f>
        <v>0</v>
      </c>
      <c r="E22" s="64">
        <f>'% solids whole biomass'!J24</f>
        <v>0</v>
      </c>
      <c r="F22" s="2">
        <f t="shared" si="0"/>
        <v>0</v>
      </c>
      <c r="I22" s="2">
        <f t="shared" si="2"/>
        <v>0</v>
      </c>
      <c r="J22" s="12">
        <f t="shared" si="1"/>
        <v>0</v>
      </c>
      <c r="K22" s="12"/>
    </row>
    <row r="23" spans="1:11" ht="12">
      <c r="A23" s="2" t="str">
        <f>'TRB Record'!A23</f>
        <v>replicate 11</v>
      </c>
      <c r="C23" s="10">
        <f>'TRB Record'!C23</f>
        <v>0</v>
      </c>
      <c r="E23" s="64">
        <f>'% solids whole biomass'!J24</f>
        <v>0</v>
      </c>
      <c r="F23" s="2">
        <f t="shared" si="0"/>
        <v>0</v>
      </c>
      <c r="I23" s="2">
        <f t="shared" si="2"/>
        <v>0</v>
      </c>
      <c r="J23" s="12">
        <f t="shared" si="1"/>
        <v>0</v>
      </c>
      <c r="K23" s="12">
        <f>AVERAGE(J22:J23)</f>
        <v>0</v>
      </c>
    </row>
    <row r="24" spans="1:11" ht="12">
      <c r="A24" s="2">
        <f>'TRB Record'!A24</f>
        <v>12</v>
      </c>
      <c r="C24" s="10">
        <f>'TRB Record'!C24</f>
        <v>0</v>
      </c>
      <c r="E24" s="64">
        <f>'% solids whole biomass'!J26</f>
        <v>0</v>
      </c>
      <c r="F24" s="2">
        <f t="shared" si="0"/>
        <v>0</v>
      </c>
      <c r="I24" s="2">
        <f t="shared" si="2"/>
        <v>0</v>
      </c>
      <c r="J24" s="12">
        <f t="shared" si="1"/>
        <v>0</v>
      </c>
      <c r="K24" s="12"/>
    </row>
    <row r="25" spans="1:11" ht="12">
      <c r="A25" s="2" t="str">
        <f>'TRB Record'!A25</f>
        <v>replicate 12</v>
      </c>
      <c r="C25" s="10">
        <f>'TRB Record'!C25</f>
        <v>0</v>
      </c>
      <c r="E25" s="64">
        <f>'% solids whole biomass'!J26</f>
        <v>0</v>
      </c>
      <c r="F25" s="2">
        <f t="shared" si="0"/>
        <v>0</v>
      </c>
      <c r="I25" s="2">
        <f t="shared" si="2"/>
        <v>0</v>
      </c>
      <c r="J25" s="12">
        <f t="shared" si="1"/>
        <v>0</v>
      </c>
      <c r="K25" s="12">
        <f>AVERAGE(J24:J25)</f>
        <v>0</v>
      </c>
    </row>
    <row r="26" spans="1:11" ht="12">
      <c r="A26" s="2">
        <f>'TRB Record'!A26</f>
        <v>13</v>
      </c>
      <c r="C26" s="10">
        <f>'TRB Record'!C26</f>
        <v>0</v>
      </c>
      <c r="E26" s="64">
        <f>'% solids whole biomass'!J28</f>
        <v>0</v>
      </c>
      <c r="F26" s="2">
        <f t="shared" si="0"/>
        <v>0</v>
      </c>
      <c r="I26" s="2">
        <f t="shared" si="2"/>
        <v>0</v>
      </c>
      <c r="J26" s="12">
        <f t="shared" si="1"/>
        <v>0</v>
      </c>
      <c r="K26" s="12"/>
    </row>
    <row r="27" spans="1:11" ht="12">
      <c r="A27" s="2" t="str">
        <f>'TRB Record'!A27</f>
        <v>replicate 13</v>
      </c>
      <c r="C27" s="10">
        <f>'TRB Record'!C27</f>
        <v>0</v>
      </c>
      <c r="E27" s="64">
        <f>'% solids whole biomass'!J28</f>
        <v>0</v>
      </c>
      <c r="F27" s="2">
        <f t="shared" si="0"/>
        <v>0</v>
      </c>
      <c r="I27" s="2">
        <f t="shared" si="2"/>
        <v>0</v>
      </c>
      <c r="J27" s="12">
        <f t="shared" si="1"/>
        <v>0</v>
      </c>
      <c r="K27" s="12">
        <f>AVERAGE(J26:J27)</f>
        <v>0</v>
      </c>
    </row>
    <row r="28" spans="1:11" ht="12">
      <c r="A28" s="2">
        <f>'TRB Record'!A28</f>
        <v>14</v>
      </c>
      <c r="C28" s="10">
        <f>'TRB Record'!C28</f>
        <v>0</v>
      </c>
      <c r="E28" s="64">
        <f>'% solids whole biomass'!J30</f>
        <v>0</v>
      </c>
      <c r="F28" s="2">
        <f t="shared" si="0"/>
        <v>0</v>
      </c>
      <c r="I28" s="2">
        <f t="shared" si="2"/>
        <v>0</v>
      </c>
      <c r="J28" s="12">
        <f t="shared" si="1"/>
        <v>0</v>
      </c>
      <c r="K28" s="12"/>
    </row>
    <row r="29" spans="1:11" ht="12">
      <c r="A29" s="2" t="str">
        <f>'TRB Record'!A29</f>
        <v>replicate 14</v>
      </c>
      <c r="C29" s="10">
        <f>'TRB Record'!C29</f>
        <v>0</v>
      </c>
      <c r="E29" s="64">
        <f>'% solids whole biomass'!J30</f>
        <v>0</v>
      </c>
      <c r="F29" s="2">
        <f t="shared" si="0"/>
        <v>0</v>
      </c>
      <c r="I29" s="2">
        <f t="shared" si="2"/>
        <v>0</v>
      </c>
      <c r="J29" s="12">
        <f t="shared" si="1"/>
        <v>0</v>
      </c>
      <c r="K29" s="12">
        <f>AVERAGE(J28:J29)</f>
        <v>0</v>
      </c>
    </row>
    <row r="30" spans="1:11" ht="12">
      <c r="A30" s="2">
        <f>'TRB Record'!A30</f>
        <v>15</v>
      </c>
      <c r="C30" s="10">
        <f>'TRB Record'!C30</f>
        <v>0</v>
      </c>
      <c r="E30" s="64">
        <f>'% solids whole biomass'!J32</f>
        <v>0</v>
      </c>
      <c r="F30" s="2">
        <f t="shared" si="0"/>
        <v>0</v>
      </c>
      <c r="I30" s="2">
        <f t="shared" si="2"/>
        <v>0</v>
      </c>
      <c r="J30" s="12">
        <f t="shared" si="1"/>
        <v>0</v>
      </c>
      <c r="K30" s="12"/>
    </row>
    <row r="31" spans="1:11" ht="12">
      <c r="A31" s="2" t="str">
        <f>'TRB Record'!A31</f>
        <v>replicate 15</v>
      </c>
      <c r="C31" s="10">
        <f>'TRB Record'!C31</f>
        <v>0</v>
      </c>
      <c r="E31" s="64">
        <f>'% solids whole biomass'!J32</f>
        <v>0</v>
      </c>
      <c r="F31" s="2">
        <f t="shared" si="0"/>
        <v>0</v>
      </c>
      <c r="I31" s="2">
        <f t="shared" si="2"/>
        <v>0</v>
      </c>
      <c r="J31" s="12">
        <f t="shared" si="1"/>
        <v>0</v>
      </c>
      <c r="K31" s="12">
        <f>AVERAGE(J30:J31)</f>
        <v>0</v>
      </c>
    </row>
    <row r="32" spans="1:11" ht="12">
      <c r="A32" s="2">
        <f>'TRB Record'!A32</f>
        <v>16</v>
      </c>
      <c r="C32" s="10">
        <f>'TRB Record'!C32</f>
        <v>0</v>
      </c>
      <c r="E32" s="64">
        <f>'% solids whole biomass'!J34</f>
        <v>0</v>
      </c>
      <c r="F32" s="2">
        <f t="shared" si="0"/>
        <v>0</v>
      </c>
      <c r="I32" s="2">
        <f t="shared" si="2"/>
        <v>0</v>
      </c>
      <c r="J32" s="12">
        <f t="shared" si="1"/>
        <v>0</v>
      </c>
      <c r="K32" s="12"/>
    </row>
    <row r="33" spans="1:11" ht="12">
      <c r="A33" s="2" t="str">
        <f>'TRB Record'!A33</f>
        <v>replicate 16</v>
      </c>
      <c r="C33" s="10">
        <f>'TRB Record'!C33</f>
        <v>0</v>
      </c>
      <c r="E33" s="64">
        <f>'% solids whole biomass'!J34</f>
        <v>0</v>
      </c>
      <c r="F33" s="2">
        <f t="shared" si="0"/>
        <v>0</v>
      </c>
      <c r="I33" s="2">
        <f t="shared" si="2"/>
        <v>0</v>
      </c>
      <c r="J33" s="12">
        <f t="shared" si="1"/>
        <v>0</v>
      </c>
      <c r="K33" s="12">
        <f>AVERAGE(J32:J33)</f>
        <v>0</v>
      </c>
    </row>
    <row r="34" spans="1:11" ht="12">
      <c r="A34" s="2">
        <f>'TRB Record'!A34</f>
        <v>17</v>
      </c>
      <c r="C34" s="10">
        <f>'TRB Record'!C34</f>
        <v>0</v>
      </c>
      <c r="E34" s="64">
        <f>'% solids whole biomass'!J36</f>
        <v>0</v>
      </c>
      <c r="F34" s="2">
        <f t="shared" si="0"/>
        <v>0</v>
      </c>
      <c r="I34" s="2">
        <f t="shared" si="2"/>
        <v>0</v>
      </c>
      <c r="J34" s="12">
        <f t="shared" si="1"/>
        <v>0</v>
      </c>
      <c r="K34" s="12"/>
    </row>
    <row r="35" spans="1:11" ht="12">
      <c r="A35" s="2" t="str">
        <f>'TRB Record'!A35</f>
        <v>replicate 17</v>
      </c>
      <c r="C35" s="10">
        <f>'TRB Record'!C35</f>
        <v>0</v>
      </c>
      <c r="E35" s="64">
        <f>'% solids whole biomass'!J36</f>
        <v>0</v>
      </c>
      <c r="F35" s="2">
        <f t="shared" si="0"/>
        <v>0</v>
      </c>
      <c r="I35" s="2">
        <f t="shared" si="2"/>
        <v>0</v>
      </c>
      <c r="J35" s="12">
        <f t="shared" si="1"/>
        <v>0</v>
      </c>
      <c r="K35" s="12">
        <f>AVERAGE(J34:J35)</f>
        <v>0</v>
      </c>
    </row>
    <row r="36" spans="1:11" ht="12">
      <c r="A36" s="2">
        <f>'TRB Record'!A36</f>
        <v>18</v>
      </c>
      <c r="C36" s="10">
        <f>'TRB Record'!C36</f>
        <v>0</v>
      </c>
      <c r="E36" s="64">
        <f>'% solids whole biomass'!J38</f>
        <v>0</v>
      </c>
      <c r="F36" s="2">
        <f t="shared" si="0"/>
        <v>0</v>
      </c>
      <c r="I36" s="2">
        <f t="shared" si="2"/>
        <v>0</v>
      </c>
      <c r="J36" s="12">
        <f t="shared" si="1"/>
        <v>0</v>
      </c>
      <c r="K36" s="12"/>
    </row>
    <row r="37" spans="1:11" ht="12">
      <c r="A37" s="2" t="str">
        <f>'TRB Record'!A37</f>
        <v>replicate 18</v>
      </c>
      <c r="C37" s="10">
        <f>'TRB Record'!C37</f>
        <v>0</v>
      </c>
      <c r="E37" s="64">
        <f>'% solids whole biomass'!J38</f>
        <v>0</v>
      </c>
      <c r="F37" s="2">
        <f t="shared" si="0"/>
        <v>0</v>
      </c>
      <c r="I37" s="2">
        <f t="shared" si="2"/>
        <v>0</v>
      </c>
      <c r="J37" s="12">
        <f t="shared" si="1"/>
        <v>0</v>
      </c>
      <c r="K37" s="12">
        <f>AVERAGE(J36:J37)</f>
        <v>0</v>
      </c>
    </row>
    <row r="38" spans="1:11" ht="12">
      <c r="A38" s="2">
        <f>'TRB Record'!A38</f>
        <v>19</v>
      </c>
      <c r="C38" s="10">
        <f>'TRB Record'!C38</f>
        <v>0</v>
      </c>
      <c r="E38" s="64">
        <f>'% solids whole biomass'!J40</f>
        <v>0</v>
      </c>
      <c r="F38" s="2">
        <f t="shared" si="0"/>
        <v>0</v>
      </c>
      <c r="I38" s="2">
        <f t="shared" si="2"/>
        <v>0</v>
      </c>
      <c r="J38" s="12">
        <f t="shared" si="1"/>
        <v>0</v>
      </c>
      <c r="K38" s="12"/>
    </row>
    <row r="39" spans="1:11" ht="12">
      <c r="A39" s="2" t="str">
        <f>'TRB Record'!A39</f>
        <v>replicate 19</v>
      </c>
      <c r="C39" s="10">
        <f>'TRB Record'!C39</f>
        <v>0</v>
      </c>
      <c r="E39" s="64">
        <f>'% solids whole biomass'!J40</f>
        <v>0</v>
      </c>
      <c r="F39" s="2">
        <f t="shared" si="0"/>
        <v>0</v>
      </c>
      <c r="I39" s="2">
        <f t="shared" si="2"/>
        <v>0</v>
      </c>
      <c r="J39" s="12">
        <f t="shared" si="1"/>
        <v>0</v>
      </c>
      <c r="K39" s="12">
        <f>AVERAGE(J38:J39)</f>
        <v>0</v>
      </c>
    </row>
    <row r="40" spans="1:11" ht="12">
      <c r="A40" s="2">
        <f>'TRB Record'!A40</f>
        <v>20</v>
      </c>
      <c r="C40" s="10">
        <f>'TRB Record'!C40</f>
        <v>0</v>
      </c>
      <c r="E40" s="64">
        <f>'% solids whole biomass'!J42</f>
        <v>0</v>
      </c>
      <c r="F40" s="2">
        <f t="shared" si="0"/>
        <v>0</v>
      </c>
      <c r="I40" s="2">
        <f t="shared" si="2"/>
        <v>0</v>
      </c>
      <c r="J40" s="12">
        <f t="shared" si="1"/>
        <v>0</v>
      </c>
      <c r="K40" s="12"/>
    </row>
    <row r="41" spans="1:11" ht="12">
      <c r="A41" s="2" t="str">
        <f>'TRB Record'!A41</f>
        <v>replicate 20</v>
      </c>
      <c r="C41" s="10">
        <f>'TRB Record'!C41</f>
        <v>0</v>
      </c>
      <c r="E41" s="64">
        <f>'% solids whole biomass'!J42</f>
        <v>0</v>
      </c>
      <c r="F41" s="2">
        <f t="shared" si="0"/>
        <v>0</v>
      </c>
      <c r="I41" s="2">
        <f t="shared" si="2"/>
        <v>0</v>
      </c>
      <c r="J41" s="12">
        <f t="shared" si="1"/>
        <v>0</v>
      </c>
      <c r="K41" s="12">
        <f>AVERAGE(J40:J41)</f>
        <v>0</v>
      </c>
    </row>
    <row r="42" spans="1:11" ht="12">
      <c r="A42" s="2">
        <f>'TRB Record'!A42</f>
        <v>21</v>
      </c>
      <c r="C42" s="10">
        <f>'TRB Record'!C42</f>
        <v>0</v>
      </c>
      <c r="E42" s="64">
        <f>'% solids whole biomass'!J44</f>
        <v>0</v>
      </c>
      <c r="F42" s="2">
        <f t="shared" si="0"/>
        <v>0</v>
      </c>
      <c r="I42" s="2">
        <f t="shared" si="2"/>
        <v>0</v>
      </c>
      <c r="J42" s="12">
        <f t="shared" si="1"/>
        <v>0</v>
      </c>
      <c r="K42" s="12"/>
    </row>
    <row r="43" spans="1:11" ht="12">
      <c r="A43" s="2" t="str">
        <f>'TRB Record'!A43</f>
        <v>replicate 21</v>
      </c>
      <c r="C43" s="10">
        <f>'TRB Record'!C43</f>
        <v>0</v>
      </c>
      <c r="E43" s="64">
        <f>'% solids whole biomass'!J44</f>
        <v>0</v>
      </c>
      <c r="F43" s="2">
        <f t="shared" si="0"/>
        <v>0</v>
      </c>
      <c r="I43" s="2">
        <f t="shared" si="2"/>
        <v>0</v>
      </c>
      <c r="J43" s="12">
        <f t="shared" si="1"/>
        <v>0</v>
      </c>
      <c r="K43" s="12">
        <f>AVERAGE(J42:J43)</f>
        <v>0</v>
      </c>
    </row>
    <row r="44" spans="1:11" ht="12">
      <c r="A44" s="2">
        <f>'TRB Record'!A44</f>
        <v>22</v>
      </c>
      <c r="C44" s="10">
        <f>'TRB Record'!C44</f>
        <v>0</v>
      </c>
      <c r="E44" s="64">
        <f>'% solids whole biomass'!J46</f>
        <v>0</v>
      </c>
      <c r="F44" s="2">
        <f t="shared" si="0"/>
        <v>0</v>
      </c>
      <c r="I44" s="2">
        <f t="shared" si="2"/>
        <v>0</v>
      </c>
      <c r="J44" s="12">
        <f t="shared" si="1"/>
        <v>0</v>
      </c>
      <c r="K44" s="12"/>
    </row>
    <row r="45" spans="1:11" ht="12">
      <c r="A45" s="2" t="str">
        <f>'TRB Record'!A45</f>
        <v>replicate 22</v>
      </c>
      <c r="C45" s="10">
        <f>'TRB Record'!C45</f>
        <v>0</v>
      </c>
      <c r="E45" s="64">
        <f>'% solids whole biomass'!J46</f>
        <v>0</v>
      </c>
      <c r="F45" s="2">
        <f t="shared" si="0"/>
        <v>0</v>
      </c>
      <c r="I45" s="2">
        <f t="shared" si="2"/>
        <v>0</v>
      </c>
      <c r="J45" s="12">
        <f t="shared" si="1"/>
        <v>0</v>
      </c>
      <c r="K45" s="12">
        <f>AVERAGE(J44:J45)</f>
        <v>0</v>
      </c>
    </row>
    <row r="46" spans="1:11" ht="12">
      <c r="A46" s="2">
        <f>'TRB Record'!A46</f>
        <v>23</v>
      </c>
      <c r="C46" s="10">
        <f>'TRB Record'!C46</f>
        <v>0</v>
      </c>
      <c r="E46" s="64">
        <f>'% solids whole biomass'!J48</f>
        <v>0</v>
      </c>
      <c r="F46" s="2">
        <f t="shared" si="0"/>
        <v>0</v>
      </c>
      <c r="I46" s="2">
        <f t="shared" si="2"/>
        <v>0</v>
      </c>
      <c r="J46" s="12">
        <f t="shared" si="1"/>
        <v>0</v>
      </c>
      <c r="K46" s="12"/>
    </row>
    <row r="47" spans="1:11" ht="12">
      <c r="A47" s="2" t="str">
        <f>'TRB Record'!A47</f>
        <v>replicate 23</v>
      </c>
      <c r="C47" s="10">
        <f>'TRB Record'!C47</f>
        <v>0</v>
      </c>
      <c r="E47" s="64">
        <f>'% solids whole biomass'!J48</f>
        <v>0</v>
      </c>
      <c r="F47" s="2">
        <f t="shared" si="0"/>
        <v>0</v>
      </c>
      <c r="I47" s="2">
        <f t="shared" si="2"/>
        <v>0</v>
      </c>
      <c r="J47" s="12">
        <f t="shared" si="1"/>
        <v>0</v>
      </c>
      <c r="K47" s="12">
        <f>AVERAGE(J46:J47)</f>
        <v>0</v>
      </c>
    </row>
    <row r="48" spans="1:11" ht="12">
      <c r="A48" s="2">
        <f>'TRB Record'!A48</f>
        <v>24</v>
      </c>
      <c r="C48" s="10">
        <f>'TRB Record'!C48</f>
        <v>0</v>
      </c>
      <c r="E48" s="64">
        <f>'% solids whole biomass'!J50</f>
        <v>0</v>
      </c>
      <c r="F48" s="2">
        <f t="shared" si="0"/>
        <v>0</v>
      </c>
      <c r="I48" s="2">
        <f t="shared" si="2"/>
        <v>0</v>
      </c>
      <c r="J48" s="12">
        <f t="shared" si="1"/>
        <v>0</v>
      </c>
      <c r="K48" s="12"/>
    </row>
    <row r="49" spans="1:11" ht="12">
      <c r="A49" s="2" t="str">
        <f>'TRB Record'!A49</f>
        <v>replicate 24</v>
      </c>
      <c r="C49" s="10">
        <f>'TRB Record'!C49</f>
        <v>0</v>
      </c>
      <c r="E49" s="64">
        <f>'% solids whole biomass'!J50</f>
        <v>0</v>
      </c>
      <c r="F49" s="2">
        <f t="shared" si="0"/>
        <v>0</v>
      </c>
      <c r="I49" s="2">
        <f t="shared" si="2"/>
        <v>0</v>
      </c>
      <c r="J49" s="12">
        <f t="shared" si="1"/>
        <v>0</v>
      </c>
      <c r="K49" s="12">
        <f>AVERAGE(J48:J49)</f>
        <v>0</v>
      </c>
    </row>
    <row r="50" spans="1:11" ht="12">
      <c r="A50" s="2">
        <f>'TRB Record'!A50</f>
        <v>25</v>
      </c>
      <c r="C50" s="10">
        <f>'TRB Record'!C50</f>
        <v>0</v>
      </c>
      <c r="E50" s="64">
        <f>'% solids whole biomass'!J52</f>
        <v>0</v>
      </c>
      <c r="F50" s="2">
        <f t="shared" si="0"/>
        <v>0</v>
      </c>
      <c r="I50" s="2">
        <f aca="true" t="shared" si="3" ref="I50:I61">H50-G50</f>
        <v>0</v>
      </c>
      <c r="J50" s="12">
        <f t="shared" si="1"/>
        <v>0</v>
      </c>
      <c r="K50" s="12"/>
    </row>
    <row r="51" spans="1:11" ht="12">
      <c r="A51" s="2" t="str">
        <f>'TRB Record'!A51</f>
        <v>replicate 25</v>
      </c>
      <c r="C51" s="10">
        <f>'TRB Record'!C51</f>
        <v>0</v>
      </c>
      <c r="E51" s="64">
        <f>'% solids whole biomass'!J52</f>
        <v>0</v>
      </c>
      <c r="F51" s="2">
        <f t="shared" si="0"/>
        <v>0</v>
      </c>
      <c r="I51" s="2">
        <f t="shared" si="3"/>
        <v>0</v>
      </c>
      <c r="J51" s="12">
        <f t="shared" si="1"/>
        <v>0</v>
      </c>
      <c r="K51" s="12">
        <f>AVERAGE(J50:J51)</f>
        <v>0</v>
      </c>
    </row>
    <row r="52" spans="1:11" ht="12">
      <c r="A52" s="2">
        <f>'TRB Record'!A52</f>
        <v>26</v>
      </c>
      <c r="C52" s="10">
        <f>'TRB Record'!C52</f>
        <v>0</v>
      </c>
      <c r="E52" s="64">
        <f>'% solids whole biomass'!J54</f>
        <v>0</v>
      </c>
      <c r="F52" s="2">
        <f t="shared" si="0"/>
        <v>0</v>
      </c>
      <c r="I52" s="2">
        <f t="shared" si="3"/>
        <v>0</v>
      </c>
      <c r="J52" s="12">
        <f t="shared" si="1"/>
        <v>0</v>
      </c>
      <c r="K52" s="12"/>
    </row>
    <row r="53" spans="1:11" ht="12">
      <c r="A53" s="2" t="str">
        <f>'TRB Record'!A53</f>
        <v>replicate 26</v>
      </c>
      <c r="C53" s="10">
        <f>'TRB Record'!C53</f>
        <v>0</v>
      </c>
      <c r="E53" s="64">
        <f>'% solids whole biomass'!J54</f>
        <v>0</v>
      </c>
      <c r="F53" s="2">
        <f t="shared" si="0"/>
        <v>0</v>
      </c>
      <c r="I53" s="2">
        <f t="shared" si="3"/>
        <v>0</v>
      </c>
      <c r="J53" s="12">
        <f t="shared" si="1"/>
        <v>0</v>
      </c>
      <c r="K53" s="12">
        <f>AVERAGE(J52:J53)</f>
        <v>0</v>
      </c>
    </row>
    <row r="54" spans="1:11" ht="12">
      <c r="A54" s="2">
        <f>'TRB Record'!A54</f>
        <v>27</v>
      </c>
      <c r="C54" s="10">
        <f>'TRB Record'!C54</f>
        <v>0</v>
      </c>
      <c r="E54" s="64">
        <f>'% solids whole biomass'!J56</f>
        <v>0</v>
      </c>
      <c r="F54" s="2">
        <f t="shared" si="0"/>
        <v>0</v>
      </c>
      <c r="I54" s="2">
        <f t="shared" si="3"/>
        <v>0</v>
      </c>
      <c r="J54" s="12">
        <f t="shared" si="1"/>
        <v>0</v>
      </c>
      <c r="K54" s="12"/>
    </row>
    <row r="55" spans="1:11" ht="12">
      <c r="A55" s="2" t="str">
        <f>'TRB Record'!A55</f>
        <v>replicate 27</v>
      </c>
      <c r="C55" s="10">
        <f>'TRB Record'!C55</f>
        <v>0</v>
      </c>
      <c r="E55" s="64">
        <f>'% solids whole biomass'!J56</f>
        <v>0</v>
      </c>
      <c r="F55" s="2">
        <f t="shared" si="0"/>
        <v>0</v>
      </c>
      <c r="I55" s="2">
        <f t="shared" si="3"/>
        <v>0</v>
      </c>
      <c r="J55" s="12">
        <f t="shared" si="1"/>
        <v>0</v>
      </c>
      <c r="K55" s="12">
        <f>AVERAGE(J54:J55)</f>
        <v>0</v>
      </c>
    </row>
    <row r="56" spans="1:11" ht="12">
      <c r="A56" s="2">
        <f>'TRB Record'!A56</f>
        <v>28</v>
      </c>
      <c r="C56" s="10">
        <f>'TRB Record'!C56</f>
        <v>0</v>
      </c>
      <c r="E56" s="64">
        <f>'% solids whole biomass'!J58</f>
        <v>0</v>
      </c>
      <c r="F56" s="2">
        <f t="shared" si="0"/>
        <v>0</v>
      </c>
      <c r="I56" s="2">
        <f t="shared" si="3"/>
        <v>0</v>
      </c>
      <c r="J56" s="12">
        <f t="shared" si="1"/>
        <v>0</v>
      </c>
      <c r="K56" s="12"/>
    </row>
    <row r="57" spans="1:11" ht="12">
      <c r="A57" s="2" t="str">
        <f>'TRB Record'!A57</f>
        <v>replicate 28</v>
      </c>
      <c r="C57" s="10">
        <f>'TRB Record'!C57</f>
        <v>0</v>
      </c>
      <c r="E57" s="64">
        <f>'% solids whole biomass'!J58</f>
        <v>0</v>
      </c>
      <c r="F57" s="2">
        <f t="shared" si="0"/>
        <v>0</v>
      </c>
      <c r="I57" s="2">
        <f t="shared" si="3"/>
        <v>0</v>
      </c>
      <c r="J57" s="12">
        <f t="shared" si="1"/>
        <v>0</v>
      </c>
      <c r="K57" s="12">
        <f>AVERAGE(J56:J57)</f>
        <v>0</v>
      </c>
    </row>
    <row r="58" spans="1:11" ht="12">
      <c r="A58" s="2">
        <f>'TRB Record'!A58</f>
        <v>29</v>
      </c>
      <c r="C58" s="10">
        <f>'TRB Record'!C58</f>
        <v>0</v>
      </c>
      <c r="E58" s="64">
        <f>'% solids whole biomass'!J60</f>
        <v>0</v>
      </c>
      <c r="F58" s="2">
        <f t="shared" si="0"/>
        <v>0</v>
      </c>
      <c r="I58" s="2">
        <f t="shared" si="3"/>
        <v>0</v>
      </c>
      <c r="J58" s="12">
        <f t="shared" si="1"/>
        <v>0</v>
      </c>
      <c r="K58" s="12"/>
    </row>
    <row r="59" spans="1:11" ht="12">
      <c r="A59" s="2" t="str">
        <f>'TRB Record'!A59</f>
        <v>replicate 29</v>
      </c>
      <c r="C59" s="10">
        <f>'TRB Record'!C59</f>
        <v>0</v>
      </c>
      <c r="E59" s="64">
        <f>'% solids whole biomass'!J60</f>
        <v>0</v>
      </c>
      <c r="F59" s="2">
        <f t="shared" si="0"/>
        <v>0</v>
      </c>
      <c r="I59" s="2">
        <f t="shared" si="3"/>
        <v>0</v>
      </c>
      <c r="J59" s="12">
        <f t="shared" si="1"/>
        <v>0</v>
      </c>
      <c r="K59" s="12">
        <f>AVERAGE(J58:J59)</f>
        <v>0</v>
      </c>
    </row>
    <row r="60" spans="1:11" ht="12">
      <c r="A60" s="2">
        <f>'TRB Record'!A60</f>
        <v>30</v>
      </c>
      <c r="C60" s="10">
        <f>'TRB Record'!C60</f>
        <v>0</v>
      </c>
      <c r="E60" s="64">
        <f>'% solids whole biomass'!J62</f>
        <v>0</v>
      </c>
      <c r="F60" s="2">
        <f t="shared" si="0"/>
        <v>0</v>
      </c>
      <c r="I60" s="2">
        <f t="shared" si="3"/>
        <v>0</v>
      </c>
      <c r="J60" s="12">
        <f t="shared" si="1"/>
        <v>0</v>
      </c>
      <c r="K60" s="12"/>
    </row>
    <row r="61" spans="1:11" ht="12">
      <c r="A61" s="2" t="str">
        <f>'TRB Record'!A61</f>
        <v>replicate 30</v>
      </c>
      <c r="C61" s="10">
        <f>'TRB Record'!C61</f>
        <v>0</v>
      </c>
      <c r="E61" s="64">
        <f>'% solids whole biomass'!J62</f>
        <v>0</v>
      </c>
      <c r="F61" s="2">
        <f t="shared" si="0"/>
        <v>0</v>
      </c>
      <c r="I61" s="2">
        <f t="shared" si="3"/>
        <v>0</v>
      </c>
      <c r="J61" s="12">
        <f t="shared" si="1"/>
        <v>0</v>
      </c>
      <c r="K61" s="12">
        <f>AVERAGE(J60:J61)</f>
        <v>0</v>
      </c>
    </row>
  </sheetData>
  <sheetProtection sheet="1" objects="1" scenarios="1"/>
  <printOptions gridLines="1"/>
  <pageMargins left="0.75" right="0.75" top="1" bottom="1" header="0.5" footer="0.5"/>
  <pageSetup fitToHeight="5" fitToWidth="1" orientation="landscape" paperSize="9" scale="90"/>
  <headerFooter alignWithMargins="0">
    <oddHeader>&amp;C&amp;A</oddHeader>
    <oddFooter>&amp;CPage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118"/>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G3" sqref="G3"/>
    </sheetView>
  </sheetViews>
  <sheetFormatPr defaultColWidth="11.375" defaultRowHeight="12"/>
  <cols>
    <col min="1" max="1" width="10.875" style="2" customWidth="1"/>
    <col min="2" max="2" width="15.75390625" style="3" bestFit="1" customWidth="1"/>
    <col min="3" max="3" width="16.375" style="10" customWidth="1"/>
    <col min="4" max="4" width="9.00390625" style="20" bestFit="1" customWidth="1"/>
    <col min="5" max="5" width="8.00390625" style="6" customWidth="1"/>
    <col min="6" max="7" width="8.00390625" style="3" customWidth="1"/>
    <col min="8" max="8" width="8.00390625" style="19" customWidth="1"/>
    <col min="9" max="9" width="8.00390625" style="39" customWidth="1"/>
    <col min="10" max="10" width="8.00390625" style="2" customWidth="1"/>
    <col min="11" max="16384" width="11.375" style="1" customWidth="1"/>
  </cols>
  <sheetData>
    <row r="1" spans="2:10" s="18" customFormat="1" ht="12">
      <c r="B1" s="56"/>
      <c r="C1" s="56"/>
      <c r="D1" s="54" t="s">
        <v>132</v>
      </c>
      <c r="E1" s="126" t="s">
        <v>127</v>
      </c>
      <c r="F1" s="127"/>
      <c r="G1" s="127"/>
      <c r="H1" s="127"/>
      <c r="I1" s="128"/>
      <c r="J1" s="2"/>
    </row>
    <row r="2" spans="1:10" s="18" customFormat="1" ht="97.5">
      <c r="A2" s="18" t="s">
        <v>101</v>
      </c>
      <c r="B2" s="41" t="s">
        <v>93</v>
      </c>
      <c r="C2" s="22" t="s">
        <v>95</v>
      </c>
      <c r="D2" s="55" t="s">
        <v>103</v>
      </c>
      <c r="E2" s="52" t="s">
        <v>128</v>
      </c>
      <c r="F2" s="41" t="s">
        <v>129</v>
      </c>
      <c r="G2" s="41" t="s">
        <v>130</v>
      </c>
      <c r="H2" s="22" t="s">
        <v>131</v>
      </c>
      <c r="I2" s="53" t="s">
        <v>103</v>
      </c>
      <c r="J2" s="18" t="s">
        <v>104</v>
      </c>
    </row>
    <row r="3" spans="1:10" ht="12">
      <c r="A3" s="2">
        <f>'TRB Record'!A2</f>
        <v>1</v>
      </c>
      <c r="C3" s="10">
        <f>'TRB Record'!C2</f>
        <v>0</v>
      </c>
      <c r="D3" s="61"/>
      <c r="E3" s="62"/>
      <c r="F3" s="63"/>
      <c r="G3" s="63"/>
      <c r="H3" s="45">
        <f>G3-E3</f>
        <v>0</v>
      </c>
      <c r="I3" s="46">
        <f>IF(F3=0,"",H3/F3*100)</f>
      </c>
      <c r="J3" s="42"/>
    </row>
    <row r="4" spans="1:10" ht="12">
      <c r="A4" s="2" t="str">
        <f>'TRB Record'!A3</f>
        <v>replicate 1</v>
      </c>
      <c r="C4" s="10">
        <f>'TRB Record'!C3</f>
        <v>0</v>
      </c>
      <c r="D4" s="61"/>
      <c r="E4" s="62"/>
      <c r="F4" s="63"/>
      <c r="G4" s="63"/>
      <c r="H4" s="45">
        <f aca="true" t="shared" si="0" ref="H4:H62">G4-E4</f>
        <v>0</v>
      </c>
      <c r="I4" s="46">
        <f aca="true" t="shared" si="1" ref="I4:I62">IF(F4=0,"",H4/F4*100)</f>
      </c>
      <c r="J4" s="42">
        <f>IF(D3="",SUM(I3:I4)/2,AVERAGE(D3:D4))</f>
        <v>0</v>
      </c>
    </row>
    <row r="5" spans="1:10" ht="12">
      <c r="A5" s="2">
        <f>'TRB Record'!A4</f>
        <v>2</v>
      </c>
      <c r="C5" s="10">
        <f>'TRB Record'!C4</f>
        <v>0</v>
      </c>
      <c r="D5" s="61"/>
      <c r="E5" s="62"/>
      <c r="F5" s="63"/>
      <c r="G5" s="63"/>
      <c r="H5" s="45">
        <f t="shared" si="0"/>
        <v>0</v>
      </c>
      <c r="I5" s="46">
        <f t="shared" si="1"/>
      </c>
      <c r="J5" s="42"/>
    </row>
    <row r="6" spans="1:10" ht="12">
      <c r="A6" s="2" t="str">
        <f>'TRB Record'!A5</f>
        <v>replicate 2</v>
      </c>
      <c r="C6" s="10">
        <f>'TRB Record'!C5</f>
        <v>0</v>
      </c>
      <c r="D6" s="61"/>
      <c r="E6" s="62"/>
      <c r="F6" s="63"/>
      <c r="G6" s="63"/>
      <c r="H6" s="45">
        <f t="shared" si="0"/>
        <v>0</v>
      </c>
      <c r="I6" s="46">
        <f t="shared" si="1"/>
      </c>
      <c r="J6" s="42">
        <f>IF(D5="",SUM(I5:I6)/2,AVERAGE(D5:D6))</f>
        <v>0</v>
      </c>
    </row>
    <row r="7" spans="1:10" ht="12">
      <c r="A7" s="2">
        <f>'TRB Record'!A6</f>
        <v>3</v>
      </c>
      <c r="C7" s="10">
        <f>'TRB Record'!C6</f>
        <v>0</v>
      </c>
      <c r="D7" s="61"/>
      <c r="E7" s="62"/>
      <c r="F7" s="63"/>
      <c r="G7" s="63"/>
      <c r="H7" s="45">
        <f t="shared" si="0"/>
        <v>0</v>
      </c>
      <c r="I7" s="46">
        <f t="shared" si="1"/>
      </c>
      <c r="J7" s="42"/>
    </row>
    <row r="8" spans="1:10" ht="12">
      <c r="A8" s="2" t="str">
        <f>'TRB Record'!A7</f>
        <v>replicate 3</v>
      </c>
      <c r="C8" s="10">
        <f>'TRB Record'!C7</f>
        <v>0</v>
      </c>
      <c r="D8" s="61"/>
      <c r="E8" s="62"/>
      <c r="F8" s="63"/>
      <c r="G8" s="63"/>
      <c r="H8" s="45">
        <f t="shared" si="0"/>
        <v>0</v>
      </c>
      <c r="I8" s="46">
        <f t="shared" si="1"/>
      </c>
      <c r="J8" s="42">
        <f>IF(D7="",SUM(I7:I8)/2,AVERAGE(D7:D8))</f>
        <v>0</v>
      </c>
    </row>
    <row r="9" spans="1:10" ht="12">
      <c r="A9" s="2">
        <f>'TRB Record'!A8</f>
        <v>4</v>
      </c>
      <c r="C9" s="10">
        <f>'TRB Record'!C8</f>
        <v>0</v>
      </c>
      <c r="D9" s="61"/>
      <c r="E9" s="62"/>
      <c r="F9" s="63"/>
      <c r="G9" s="63"/>
      <c r="H9" s="45">
        <f t="shared" si="0"/>
        <v>0</v>
      </c>
      <c r="I9" s="46">
        <f t="shared" si="1"/>
      </c>
      <c r="J9" s="42"/>
    </row>
    <row r="10" spans="1:10" ht="12">
      <c r="A10" s="2" t="str">
        <f>'TRB Record'!A9</f>
        <v>replicate 4</v>
      </c>
      <c r="C10" s="10">
        <f>'TRB Record'!C9</f>
        <v>0</v>
      </c>
      <c r="D10" s="61"/>
      <c r="E10" s="62"/>
      <c r="F10" s="63"/>
      <c r="G10" s="63"/>
      <c r="H10" s="45">
        <f t="shared" si="0"/>
        <v>0</v>
      </c>
      <c r="I10" s="46">
        <f t="shared" si="1"/>
      </c>
      <c r="J10" s="42">
        <f>IF(D9="",SUM(I9:I10)/2,AVERAGE(D9:D10))</f>
        <v>0</v>
      </c>
    </row>
    <row r="11" spans="1:10" ht="12">
      <c r="A11" s="2">
        <f>'TRB Record'!A10</f>
        <v>5</v>
      </c>
      <c r="C11" s="10">
        <f>'TRB Record'!C10</f>
        <v>0</v>
      </c>
      <c r="D11" s="61"/>
      <c r="E11" s="62"/>
      <c r="F11" s="63"/>
      <c r="G11" s="63"/>
      <c r="H11" s="45">
        <f t="shared" si="0"/>
        <v>0</v>
      </c>
      <c r="I11" s="46">
        <f t="shared" si="1"/>
      </c>
      <c r="J11" s="42"/>
    </row>
    <row r="12" spans="1:10" ht="12">
      <c r="A12" s="2" t="str">
        <f>'TRB Record'!A11</f>
        <v>replicate 5</v>
      </c>
      <c r="C12" s="10">
        <f>'TRB Record'!C11</f>
        <v>0</v>
      </c>
      <c r="D12" s="61"/>
      <c r="E12" s="62"/>
      <c r="F12" s="63"/>
      <c r="G12" s="63"/>
      <c r="H12" s="45">
        <f t="shared" si="0"/>
        <v>0</v>
      </c>
      <c r="I12" s="46">
        <f t="shared" si="1"/>
      </c>
      <c r="J12" s="42">
        <f>IF(D11="",SUM(I11:I12)/2,AVERAGE(D11:D12))</f>
        <v>0</v>
      </c>
    </row>
    <row r="13" spans="1:10" ht="12">
      <c r="A13" s="2">
        <f>'TRB Record'!A12</f>
        <v>6</v>
      </c>
      <c r="C13" s="10">
        <f>'TRB Record'!C12</f>
        <v>0</v>
      </c>
      <c r="D13" s="61"/>
      <c r="E13" s="62"/>
      <c r="F13" s="63"/>
      <c r="G13" s="63"/>
      <c r="H13" s="45">
        <f t="shared" si="0"/>
        <v>0</v>
      </c>
      <c r="I13" s="46">
        <f t="shared" si="1"/>
      </c>
      <c r="J13" s="42"/>
    </row>
    <row r="14" spans="1:10" ht="12">
      <c r="A14" s="2" t="str">
        <f>'TRB Record'!A13</f>
        <v>replicate 6</v>
      </c>
      <c r="C14" s="10">
        <f>'TRB Record'!C13</f>
        <v>0</v>
      </c>
      <c r="D14" s="61"/>
      <c r="E14" s="62"/>
      <c r="F14" s="63"/>
      <c r="G14" s="63"/>
      <c r="H14" s="45">
        <f t="shared" si="0"/>
        <v>0</v>
      </c>
      <c r="I14" s="46">
        <f t="shared" si="1"/>
      </c>
      <c r="J14" s="42">
        <f>IF(D13="",SUM(I13:I14)/2,AVERAGE(D13:D14))</f>
        <v>0</v>
      </c>
    </row>
    <row r="15" spans="1:10" ht="12">
      <c r="A15" s="2">
        <f>'TRB Record'!A14</f>
        <v>7</v>
      </c>
      <c r="C15" s="10">
        <f>'TRB Record'!C14</f>
        <v>0</v>
      </c>
      <c r="D15" s="61"/>
      <c r="E15" s="62"/>
      <c r="F15" s="63"/>
      <c r="G15" s="63"/>
      <c r="H15" s="45">
        <f t="shared" si="0"/>
        <v>0</v>
      </c>
      <c r="I15" s="46">
        <f t="shared" si="1"/>
      </c>
      <c r="J15" s="42"/>
    </row>
    <row r="16" spans="1:10" ht="12">
      <c r="A16" s="2" t="str">
        <f>'TRB Record'!A15</f>
        <v>replicate 7</v>
      </c>
      <c r="C16" s="10">
        <f>'TRB Record'!C15</f>
        <v>0</v>
      </c>
      <c r="D16" s="61"/>
      <c r="E16" s="62"/>
      <c r="F16" s="63"/>
      <c r="G16" s="63"/>
      <c r="H16" s="45">
        <f t="shared" si="0"/>
        <v>0</v>
      </c>
      <c r="I16" s="46">
        <f t="shared" si="1"/>
      </c>
      <c r="J16" s="42">
        <f>IF(D15="",SUM(I15:I16)/2,AVERAGE(D15:D16))</f>
        <v>0</v>
      </c>
    </row>
    <row r="17" spans="1:10" ht="12">
      <c r="A17" s="2">
        <f>'TRB Record'!A16</f>
        <v>8</v>
      </c>
      <c r="C17" s="10">
        <f>'TRB Record'!C16</f>
        <v>0</v>
      </c>
      <c r="D17" s="61"/>
      <c r="E17" s="62"/>
      <c r="F17" s="63"/>
      <c r="G17" s="63"/>
      <c r="H17" s="45">
        <f t="shared" si="0"/>
        <v>0</v>
      </c>
      <c r="I17" s="46">
        <f t="shared" si="1"/>
      </c>
      <c r="J17" s="42"/>
    </row>
    <row r="18" spans="1:10" ht="12">
      <c r="A18" s="2" t="str">
        <f>'TRB Record'!A17</f>
        <v>replicate 8</v>
      </c>
      <c r="C18" s="10">
        <f>'TRB Record'!C17</f>
        <v>0</v>
      </c>
      <c r="D18" s="61"/>
      <c r="E18" s="62"/>
      <c r="F18" s="63"/>
      <c r="G18" s="63"/>
      <c r="H18" s="45">
        <f t="shared" si="0"/>
        <v>0</v>
      </c>
      <c r="I18" s="46">
        <f t="shared" si="1"/>
      </c>
      <c r="J18" s="42">
        <f>IF(D17="",SUM(I17:I18)/2,AVERAGE(D17:D18))</f>
        <v>0</v>
      </c>
    </row>
    <row r="19" spans="1:10" ht="12">
      <c r="A19" s="2">
        <f>'TRB Record'!A18</f>
        <v>9</v>
      </c>
      <c r="C19" s="10">
        <f>'TRB Record'!C18</f>
        <v>0</v>
      </c>
      <c r="D19" s="61"/>
      <c r="E19" s="62"/>
      <c r="F19" s="63"/>
      <c r="G19" s="63"/>
      <c r="H19" s="45">
        <f t="shared" si="0"/>
        <v>0</v>
      </c>
      <c r="I19" s="46">
        <f t="shared" si="1"/>
      </c>
      <c r="J19" s="42"/>
    </row>
    <row r="20" spans="1:10" ht="12">
      <c r="A20" s="2" t="str">
        <f>'TRB Record'!A19</f>
        <v>replicate 9</v>
      </c>
      <c r="C20" s="10">
        <f>'TRB Record'!C19</f>
        <v>0</v>
      </c>
      <c r="D20" s="61"/>
      <c r="E20" s="62"/>
      <c r="F20" s="63"/>
      <c r="G20" s="63"/>
      <c r="H20" s="45">
        <f t="shared" si="0"/>
        <v>0</v>
      </c>
      <c r="I20" s="46">
        <f t="shared" si="1"/>
      </c>
      <c r="J20" s="42">
        <f>IF(D19="",SUM(I19:I20)/2,AVERAGE(D19:D20))</f>
        <v>0</v>
      </c>
    </row>
    <row r="21" spans="1:10" ht="12">
      <c r="A21" s="2">
        <f>'TRB Record'!A20</f>
        <v>10</v>
      </c>
      <c r="C21" s="10">
        <f>'TRB Record'!C20</f>
        <v>0</v>
      </c>
      <c r="D21" s="61"/>
      <c r="E21" s="62"/>
      <c r="F21" s="63"/>
      <c r="G21" s="63"/>
      <c r="H21" s="45">
        <f t="shared" si="0"/>
        <v>0</v>
      </c>
      <c r="I21" s="46">
        <f t="shared" si="1"/>
      </c>
      <c r="J21" s="42"/>
    </row>
    <row r="22" spans="1:10" ht="12">
      <c r="A22" s="2" t="str">
        <f>'TRB Record'!A21</f>
        <v>replicate 10</v>
      </c>
      <c r="C22" s="10">
        <f>'TRB Record'!C21</f>
        <v>0</v>
      </c>
      <c r="D22" s="61"/>
      <c r="E22" s="62"/>
      <c r="F22" s="63"/>
      <c r="G22" s="63"/>
      <c r="H22" s="45">
        <f t="shared" si="0"/>
        <v>0</v>
      </c>
      <c r="I22" s="46">
        <f t="shared" si="1"/>
      </c>
      <c r="J22" s="42">
        <f>IF(D21="",SUM(I21:I22)/2,AVERAGE(D21:D22))</f>
        <v>0</v>
      </c>
    </row>
    <row r="23" spans="1:10" ht="12">
      <c r="A23" s="2">
        <f>'TRB Record'!A22</f>
        <v>11</v>
      </c>
      <c r="C23" s="10">
        <f>'TRB Record'!C22</f>
        <v>0</v>
      </c>
      <c r="D23" s="61"/>
      <c r="E23" s="62"/>
      <c r="F23" s="63"/>
      <c r="G23" s="63"/>
      <c r="H23" s="45">
        <f t="shared" si="0"/>
        <v>0</v>
      </c>
      <c r="I23" s="46">
        <f t="shared" si="1"/>
      </c>
      <c r="J23" s="42"/>
    </row>
    <row r="24" spans="1:10" ht="12">
      <c r="A24" s="2" t="str">
        <f>'TRB Record'!A23</f>
        <v>replicate 11</v>
      </c>
      <c r="C24" s="10">
        <f>'TRB Record'!C23</f>
        <v>0</v>
      </c>
      <c r="D24" s="61"/>
      <c r="E24" s="62"/>
      <c r="F24" s="63"/>
      <c r="G24" s="63"/>
      <c r="H24" s="45">
        <f t="shared" si="0"/>
        <v>0</v>
      </c>
      <c r="I24" s="46">
        <f t="shared" si="1"/>
      </c>
      <c r="J24" s="42">
        <f>IF(D23="",SUM(I23:I24)/2,AVERAGE(D23:D24))</f>
        <v>0</v>
      </c>
    </row>
    <row r="25" spans="1:10" ht="12">
      <c r="A25" s="2">
        <f>'TRB Record'!A24</f>
        <v>12</v>
      </c>
      <c r="C25" s="10">
        <f>'TRB Record'!C24</f>
        <v>0</v>
      </c>
      <c r="D25" s="61"/>
      <c r="E25" s="62"/>
      <c r="F25" s="63"/>
      <c r="G25" s="63"/>
      <c r="H25" s="45">
        <f t="shared" si="0"/>
        <v>0</v>
      </c>
      <c r="I25" s="46">
        <f t="shared" si="1"/>
      </c>
      <c r="J25" s="42"/>
    </row>
    <row r="26" spans="1:10" ht="12">
      <c r="A26" s="2" t="str">
        <f>'TRB Record'!A25</f>
        <v>replicate 12</v>
      </c>
      <c r="C26" s="10">
        <f>'TRB Record'!C25</f>
        <v>0</v>
      </c>
      <c r="D26" s="61"/>
      <c r="E26" s="62"/>
      <c r="F26" s="63"/>
      <c r="G26" s="63"/>
      <c r="H26" s="45">
        <f t="shared" si="0"/>
        <v>0</v>
      </c>
      <c r="I26" s="46">
        <f t="shared" si="1"/>
      </c>
      <c r="J26" s="42">
        <f>IF(D25="",SUM(I25:I26)/2,AVERAGE(D25:D26))</f>
        <v>0</v>
      </c>
    </row>
    <row r="27" spans="1:10" ht="12">
      <c r="A27" s="2">
        <f>'TRB Record'!A26</f>
        <v>13</v>
      </c>
      <c r="C27" s="10">
        <f>'TRB Record'!C26</f>
        <v>0</v>
      </c>
      <c r="D27" s="61"/>
      <c r="E27" s="62"/>
      <c r="F27" s="63"/>
      <c r="G27" s="63"/>
      <c r="H27" s="45">
        <f t="shared" si="0"/>
        <v>0</v>
      </c>
      <c r="I27" s="46">
        <f t="shared" si="1"/>
      </c>
      <c r="J27" s="42"/>
    </row>
    <row r="28" spans="1:10" ht="12">
      <c r="A28" s="2" t="str">
        <f>'TRB Record'!A27</f>
        <v>replicate 13</v>
      </c>
      <c r="C28" s="10">
        <f>'TRB Record'!C27</f>
        <v>0</v>
      </c>
      <c r="D28" s="61"/>
      <c r="E28" s="62"/>
      <c r="F28" s="63"/>
      <c r="G28" s="63"/>
      <c r="H28" s="45">
        <f t="shared" si="0"/>
        <v>0</v>
      </c>
      <c r="I28" s="46">
        <f t="shared" si="1"/>
      </c>
      <c r="J28" s="42">
        <f>IF(D27="",SUM(I27:I28)/2,AVERAGE(D27:D28))</f>
        <v>0</v>
      </c>
    </row>
    <row r="29" spans="1:10" ht="12">
      <c r="A29" s="2">
        <f>'TRB Record'!A28</f>
        <v>14</v>
      </c>
      <c r="C29" s="10">
        <f>'TRB Record'!C28</f>
        <v>0</v>
      </c>
      <c r="D29" s="61"/>
      <c r="E29" s="62"/>
      <c r="F29" s="63"/>
      <c r="G29" s="63"/>
      <c r="H29" s="45">
        <f t="shared" si="0"/>
        <v>0</v>
      </c>
      <c r="I29" s="46">
        <f t="shared" si="1"/>
      </c>
      <c r="J29" s="42"/>
    </row>
    <row r="30" spans="1:10" ht="12">
      <c r="A30" s="2" t="str">
        <f>'TRB Record'!A29</f>
        <v>replicate 14</v>
      </c>
      <c r="C30" s="10">
        <f>'TRB Record'!C29</f>
        <v>0</v>
      </c>
      <c r="D30" s="61"/>
      <c r="E30" s="62"/>
      <c r="F30" s="63"/>
      <c r="G30" s="63"/>
      <c r="H30" s="45">
        <f t="shared" si="0"/>
        <v>0</v>
      </c>
      <c r="I30" s="46">
        <f t="shared" si="1"/>
      </c>
      <c r="J30" s="42">
        <f>IF(D29="",SUM(I29:I30)/2,AVERAGE(D29:D30))</f>
        <v>0</v>
      </c>
    </row>
    <row r="31" spans="1:10" ht="12">
      <c r="A31" s="2">
        <f>'TRB Record'!A30</f>
        <v>15</v>
      </c>
      <c r="C31" s="10">
        <f>'TRB Record'!C30</f>
        <v>0</v>
      </c>
      <c r="D31" s="61"/>
      <c r="E31" s="62"/>
      <c r="F31" s="63"/>
      <c r="G31" s="63"/>
      <c r="H31" s="45">
        <f t="shared" si="0"/>
        <v>0</v>
      </c>
      <c r="I31" s="46">
        <f t="shared" si="1"/>
      </c>
      <c r="J31" s="42"/>
    </row>
    <row r="32" spans="1:10" ht="12">
      <c r="A32" s="2" t="str">
        <f>'TRB Record'!A31</f>
        <v>replicate 15</v>
      </c>
      <c r="C32" s="10">
        <f>'TRB Record'!C31</f>
        <v>0</v>
      </c>
      <c r="D32" s="61"/>
      <c r="E32" s="62"/>
      <c r="F32" s="63"/>
      <c r="G32" s="63"/>
      <c r="H32" s="45">
        <f t="shared" si="0"/>
        <v>0</v>
      </c>
      <c r="I32" s="46">
        <f t="shared" si="1"/>
      </c>
      <c r="J32" s="42">
        <f>IF(D31="",SUM(I31:I32)/2,AVERAGE(D31:D32))</f>
        <v>0</v>
      </c>
    </row>
    <row r="33" spans="1:10" ht="12">
      <c r="A33" s="2">
        <f>'TRB Record'!A32</f>
        <v>16</v>
      </c>
      <c r="C33" s="10">
        <f>'TRB Record'!C32</f>
        <v>0</v>
      </c>
      <c r="D33" s="61"/>
      <c r="E33" s="62"/>
      <c r="F33" s="63"/>
      <c r="G33" s="63"/>
      <c r="H33" s="45">
        <f t="shared" si="0"/>
        <v>0</v>
      </c>
      <c r="I33" s="46">
        <f t="shared" si="1"/>
      </c>
      <c r="J33" s="42"/>
    </row>
    <row r="34" spans="1:10" ht="12">
      <c r="A34" s="2" t="str">
        <f>'TRB Record'!A33</f>
        <v>replicate 16</v>
      </c>
      <c r="C34" s="10">
        <f>'TRB Record'!C33</f>
        <v>0</v>
      </c>
      <c r="D34" s="61"/>
      <c r="E34" s="62"/>
      <c r="F34" s="63"/>
      <c r="G34" s="63"/>
      <c r="H34" s="45">
        <f t="shared" si="0"/>
        <v>0</v>
      </c>
      <c r="I34" s="46">
        <f t="shared" si="1"/>
      </c>
      <c r="J34" s="42">
        <f>IF(D33="",SUM(I33:I34)/2,AVERAGE(D33:D34))</f>
        <v>0</v>
      </c>
    </row>
    <row r="35" spans="1:10" ht="12">
      <c r="A35" s="2">
        <f>'TRB Record'!A34</f>
        <v>17</v>
      </c>
      <c r="C35" s="10">
        <f>'TRB Record'!C34</f>
        <v>0</v>
      </c>
      <c r="D35" s="61"/>
      <c r="E35" s="62"/>
      <c r="F35" s="63"/>
      <c r="G35" s="63"/>
      <c r="H35" s="45">
        <f t="shared" si="0"/>
        <v>0</v>
      </c>
      <c r="I35" s="46">
        <f t="shared" si="1"/>
      </c>
      <c r="J35" s="42"/>
    </row>
    <row r="36" spans="1:10" ht="12">
      <c r="A36" s="2" t="str">
        <f>'TRB Record'!A35</f>
        <v>replicate 17</v>
      </c>
      <c r="C36" s="10">
        <f>'TRB Record'!C35</f>
        <v>0</v>
      </c>
      <c r="D36" s="61"/>
      <c r="E36" s="62"/>
      <c r="F36" s="63"/>
      <c r="G36" s="63"/>
      <c r="H36" s="45">
        <f t="shared" si="0"/>
        <v>0</v>
      </c>
      <c r="I36" s="46">
        <f t="shared" si="1"/>
      </c>
      <c r="J36" s="42">
        <f>IF(D35="",SUM(I35:I36)/2,AVERAGE(D35:D36))</f>
        <v>0</v>
      </c>
    </row>
    <row r="37" spans="1:10" ht="12">
      <c r="A37" s="2">
        <f>'TRB Record'!A36</f>
        <v>18</v>
      </c>
      <c r="C37" s="10">
        <f>'TRB Record'!C36</f>
        <v>0</v>
      </c>
      <c r="D37" s="61"/>
      <c r="E37" s="62"/>
      <c r="F37" s="63"/>
      <c r="G37" s="63"/>
      <c r="H37" s="45">
        <f t="shared" si="0"/>
        <v>0</v>
      </c>
      <c r="I37" s="46">
        <f t="shared" si="1"/>
      </c>
      <c r="J37" s="42"/>
    </row>
    <row r="38" spans="1:10" ht="12">
      <c r="A38" s="2" t="str">
        <f>'TRB Record'!A37</f>
        <v>replicate 18</v>
      </c>
      <c r="C38" s="10">
        <f>'TRB Record'!C37</f>
        <v>0</v>
      </c>
      <c r="D38" s="61"/>
      <c r="E38" s="62"/>
      <c r="F38" s="63"/>
      <c r="G38" s="63"/>
      <c r="H38" s="45">
        <f t="shared" si="0"/>
        <v>0</v>
      </c>
      <c r="I38" s="46">
        <f t="shared" si="1"/>
      </c>
      <c r="J38" s="42">
        <f>IF(D37="",SUM(I37:I38)/2,AVERAGE(D37:D38))</f>
        <v>0</v>
      </c>
    </row>
    <row r="39" spans="1:10" ht="12">
      <c r="A39" s="2">
        <f>'TRB Record'!A38</f>
        <v>19</v>
      </c>
      <c r="C39" s="10">
        <f>'TRB Record'!C38</f>
        <v>0</v>
      </c>
      <c r="D39" s="61"/>
      <c r="E39" s="62"/>
      <c r="F39" s="63"/>
      <c r="G39" s="63"/>
      <c r="H39" s="45">
        <f t="shared" si="0"/>
        <v>0</v>
      </c>
      <c r="I39" s="46">
        <f t="shared" si="1"/>
      </c>
      <c r="J39" s="42"/>
    </row>
    <row r="40" spans="1:10" ht="12">
      <c r="A40" s="2" t="str">
        <f>'TRB Record'!A39</f>
        <v>replicate 19</v>
      </c>
      <c r="C40" s="10">
        <f>'TRB Record'!C39</f>
        <v>0</v>
      </c>
      <c r="D40" s="61"/>
      <c r="E40" s="62"/>
      <c r="F40" s="63"/>
      <c r="G40" s="63"/>
      <c r="H40" s="45">
        <f t="shared" si="0"/>
        <v>0</v>
      </c>
      <c r="I40" s="46">
        <f t="shared" si="1"/>
      </c>
      <c r="J40" s="42">
        <f>IF(D39="",SUM(I39:I40)/2,AVERAGE(D39:D40))</f>
        <v>0</v>
      </c>
    </row>
    <row r="41" spans="1:10" ht="12">
      <c r="A41" s="2">
        <f>'TRB Record'!A40</f>
        <v>20</v>
      </c>
      <c r="C41" s="10">
        <f>'TRB Record'!C40</f>
        <v>0</v>
      </c>
      <c r="D41" s="61"/>
      <c r="E41" s="62"/>
      <c r="F41" s="63"/>
      <c r="G41" s="63"/>
      <c r="H41" s="45">
        <f t="shared" si="0"/>
        <v>0</v>
      </c>
      <c r="I41" s="46">
        <f t="shared" si="1"/>
      </c>
      <c r="J41" s="42"/>
    </row>
    <row r="42" spans="1:10" ht="12">
      <c r="A42" s="2" t="str">
        <f>'TRB Record'!A41</f>
        <v>replicate 20</v>
      </c>
      <c r="C42" s="10">
        <f>'TRB Record'!C41</f>
        <v>0</v>
      </c>
      <c r="D42" s="61"/>
      <c r="E42" s="62"/>
      <c r="F42" s="63"/>
      <c r="G42" s="63"/>
      <c r="H42" s="45">
        <f t="shared" si="0"/>
        <v>0</v>
      </c>
      <c r="I42" s="46">
        <f t="shared" si="1"/>
      </c>
      <c r="J42" s="42">
        <f>IF(D41="",SUM(I41:I42)/2,AVERAGE(D41:D42))</f>
        <v>0</v>
      </c>
    </row>
    <row r="43" spans="1:10" ht="12">
      <c r="A43" s="2">
        <f>'TRB Record'!A42</f>
        <v>21</v>
      </c>
      <c r="C43" s="10">
        <f>'TRB Record'!C42</f>
        <v>0</v>
      </c>
      <c r="D43" s="61"/>
      <c r="E43" s="62"/>
      <c r="F43" s="63"/>
      <c r="G43" s="63"/>
      <c r="H43" s="45">
        <f t="shared" si="0"/>
        <v>0</v>
      </c>
      <c r="I43" s="46">
        <f t="shared" si="1"/>
      </c>
      <c r="J43" s="42"/>
    </row>
    <row r="44" spans="1:10" ht="12">
      <c r="A44" s="2" t="str">
        <f>'TRB Record'!A43</f>
        <v>replicate 21</v>
      </c>
      <c r="C44" s="10">
        <f>'TRB Record'!C43</f>
        <v>0</v>
      </c>
      <c r="D44" s="61"/>
      <c r="E44" s="62"/>
      <c r="F44" s="63"/>
      <c r="G44" s="63"/>
      <c r="H44" s="45">
        <f t="shared" si="0"/>
        <v>0</v>
      </c>
      <c r="I44" s="46">
        <f t="shared" si="1"/>
      </c>
      <c r="J44" s="42">
        <f>IF(D43="",SUM(I43:I44)/2,AVERAGE(D43:D44))</f>
        <v>0</v>
      </c>
    </row>
    <row r="45" spans="1:10" ht="12">
      <c r="A45" s="2">
        <f>'TRB Record'!A44</f>
        <v>22</v>
      </c>
      <c r="C45" s="10">
        <f>'TRB Record'!C44</f>
        <v>0</v>
      </c>
      <c r="D45" s="61"/>
      <c r="E45" s="62"/>
      <c r="F45" s="63"/>
      <c r="G45" s="63"/>
      <c r="H45" s="45">
        <f t="shared" si="0"/>
        <v>0</v>
      </c>
      <c r="I45" s="46">
        <f t="shared" si="1"/>
      </c>
      <c r="J45" s="42"/>
    </row>
    <row r="46" spans="1:10" ht="12">
      <c r="A46" s="2" t="str">
        <f>'TRB Record'!A45</f>
        <v>replicate 22</v>
      </c>
      <c r="C46" s="10">
        <f>'TRB Record'!C45</f>
        <v>0</v>
      </c>
      <c r="D46" s="61"/>
      <c r="E46" s="62"/>
      <c r="F46" s="63"/>
      <c r="G46" s="63"/>
      <c r="H46" s="45">
        <f t="shared" si="0"/>
        <v>0</v>
      </c>
      <c r="I46" s="46">
        <f t="shared" si="1"/>
      </c>
      <c r="J46" s="42">
        <f>IF(D45="",SUM(I45:I46)/2,AVERAGE(D45:D46))</f>
        <v>0</v>
      </c>
    </row>
    <row r="47" spans="1:10" ht="12">
      <c r="A47" s="2">
        <f>'TRB Record'!A46</f>
        <v>23</v>
      </c>
      <c r="C47" s="10">
        <f>'TRB Record'!C46</f>
        <v>0</v>
      </c>
      <c r="D47" s="61"/>
      <c r="E47" s="62"/>
      <c r="F47" s="63"/>
      <c r="G47" s="63"/>
      <c r="H47" s="45">
        <f t="shared" si="0"/>
        <v>0</v>
      </c>
      <c r="I47" s="46">
        <f t="shared" si="1"/>
      </c>
      <c r="J47" s="42"/>
    </row>
    <row r="48" spans="1:10" ht="12">
      <c r="A48" s="2" t="str">
        <f>'TRB Record'!A47</f>
        <v>replicate 23</v>
      </c>
      <c r="C48" s="10">
        <f>'TRB Record'!C47</f>
        <v>0</v>
      </c>
      <c r="D48" s="61"/>
      <c r="E48" s="62"/>
      <c r="F48" s="63"/>
      <c r="G48" s="63"/>
      <c r="H48" s="45">
        <f t="shared" si="0"/>
        <v>0</v>
      </c>
      <c r="I48" s="46">
        <f t="shared" si="1"/>
      </c>
      <c r="J48" s="42">
        <f>IF(D47="",SUM(I47:I48)/2,AVERAGE(D47:D48))</f>
        <v>0</v>
      </c>
    </row>
    <row r="49" spans="1:10" ht="12">
      <c r="A49" s="2">
        <f>'TRB Record'!A48</f>
        <v>24</v>
      </c>
      <c r="C49" s="10">
        <f>'TRB Record'!C48</f>
        <v>0</v>
      </c>
      <c r="D49" s="61"/>
      <c r="E49" s="62"/>
      <c r="F49" s="63"/>
      <c r="G49" s="63"/>
      <c r="H49" s="45">
        <f t="shared" si="0"/>
        <v>0</v>
      </c>
      <c r="I49" s="46">
        <f t="shared" si="1"/>
      </c>
      <c r="J49" s="42"/>
    </row>
    <row r="50" spans="1:10" ht="12">
      <c r="A50" s="2" t="str">
        <f>'TRB Record'!A49</f>
        <v>replicate 24</v>
      </c>
      <c r="C50" s="10">
        <f>'TRB Record'!C49</f>
        <v>0</v>
      </c>
      <c r="D50" s="61"/>
      <c r="E50" s="62"/>
      <c r="F50" s="63"/>
      <c r="G50" s="63"/>
      <c r="H50" s="45">
        <f t="shared" si="0"/>
        <v>0</v>
      </c>
      <c r="I50" s="46">
        <f t="shared" si="1"/>
      </c>
      <c r="J50" s="42">
        <f>IF(D49="",SUM(I49:I50)/2,AVERAGE(D49:D50))</f>
        <v>0</v>
      </c>
    </row>
    <row r="51" spans="1:10" ht="12">
      <c r="A51" s="2">
        <f>'TRB Record'!A50</f>
        <v>25</v>
      </c>
      <c r="C51" s="10">
        <f>'TRB Record'!C50</f>
        <v>0</v>
      </c>
      <c r="D51" s="61"/>
      <c r="E51" s="62"/>
      <c r="F51" s="63"/>
      <c r="G51" s="63"/>
      <c r="H51" s="45">
        <f t="shared" si="0"/>
        <v>0</v>
      </c>
      <c r="I51" s="46">
        <f t="shared" si="1"/>
      </c>
      <c r="J51" s="42"/>
    </row>
    <row r="52" spans="1:10" ht="12">
      <c r="A52" s="2" t="str">
        <f>'TRB Record'!A51</f>
        <v>replicate 25</v>
      </c>
      <c r="C52" s="10">
        <f>'TRB Record'!C51</f>
        <v>0</v>
      </c>
      <c r="D52" s="61"/>
      <c r="E52" s="62"/>
      <c r="F52" s="63"/>
      <c r="G52" s="63"/>
      <c r="H52" s="45">
        <f t="shared" si="0"/>
        <v>0</v>
      </c>
      <c r="I52" s="46">
        <f t="shared" si="1"/>
      </c>
      <c r="J52" s="42">
        <f>IF(D51="",SUM(I51:I52)/2,AVERAGE(D51:D52))</f>
        <v>0</v>
      </c>
    </row>
    <row r="53" spans="1:10" ht="12">
      <c r="A53" s="2">
        <f>'TRB Record'!A52</f>
        <v>26</v>
      </c>
      <c r="C53" s="10">
        <f>'TRB Record'!C52</f>
        <v>0</v>
      </c>
      <c r="D53" s="61"/>
      <c r="E53" s="62"/>
      <c r="F53" s="63"/>
      <c r="G53" s="63"/>
      <c r="H53" s="45">
        <f t="shared" si="0"/>
        <v>0</v>
      </c>
      <c r="I53" s="46">
        <f t="shared" si="1"/>
      </c>
      <c r="J53" s="42"/>
    </row>
    <row r="54" spans="1:10" ht="12">
      <c r="A54" s="2" t="str">
        <f>'TRB Record'!A53</f>
        <v>replicate 26</v>
      </c>
      <c r="C54" s="10">
        <f>'TRB Record'!C53</f>
        <v>0</v>
      </c>
      <c r="D54" s="61"/>
      <c r="E54" s="62"/>
      <c r="F54" s="63"/>
      <c r="G54" s="63"/>
      <c r="H54" s="45">
        <f t="shared" si="0"/>
        <v>0</v>
      </c>
      <c r="I54" s="46">
        <f t="shared" si="1"/>
      </c>
      <c r="J54" s="42">
        <f>IF(D53="",SUM(I53:I54)/2,AVERAGE(D53:D54))</f>
        <v>0</v>
      </c>
    </row>
    <row r="55" spans="1:10" ht="12">
      <c r="A55" s="2">
        <f>'TRB Record'!A54</f>
        <v>27</v>
      </c>
      <c r="C55" s="10">
        <f>'TRB Record'!C54</f>
        <v>0</v>
      </c>
      <c r="D55" s="61"/>
      <c r="E55" s="62"/>
      <c r="F55" s="63"/>
      <c r="G55" s="63"/>
      <c r="H55" s="45">
        <f t="shared" si="0"/>
        <v>0</v>
      </c>
      <c r="I55" s="46">
        <f t="shared" si="1"/>
      </c>
      <c r="J55" s="42"/>
    </row>
    <row r="56" spans="1:10" ht="12">
      <c r="A56" s="2" t="str">
        <f>'TRB Record'!A55</f>
        <v>replicate 27</v>
      </c>
      <c r="C56" s="10">
        <f>'TRB Record'!C55</f>
        <v>0</v>
      </c>
      <c r="D56" s="61"/>
      <c r="E56" s="62"/>
      <c r="F56" s="63"/>
      <c r="G56" s="63"/>
      <c r="H56" s="45">
        <f t="shared" si="0"/>
        <v>0</v>
      </c>
      <c r="I56" s="46">
        <f t="shared" si="1"/>
      </c>
      <c r="J56" s="42">
        <f>IF(D55="",SUM(I55:I56)/2,AVERAGE(D55:D56))</f>
        <v>0</v>
      </c>
    </row>
    <row r="57" spans="1:10" ht="12">
      <c r="A57" s="2">
        <f>'TRB Record'!A56</f>
        <v>28</v>
      </c>
      <c r="C57" s="10">
        <f>'TRB Record'!C56</f>
        <v>0</v>
      </c>
      <c r="D57" s="61"/>
      <c r="E57" s="62"/>
      <c r="F57" s="63"/>
      <c r="G57" s="63"/>
      <c r="H57" s="45">
        <f t="shared" si="0"/>
        <v>0</v>
      </c>
      <c r="I57" s="46">
        <f t="shared" si="1"/>
      </c>
      <c r="J57" s="42"/>
    </row>
    <row r="58" spans="1:10" ht="12">
      <c r="A58" s="2" t="str">
        <f>'TRB Record'!A57</f>
        <v>replicate 28</v>
      </c>
      <c r="C58" s="10">
        <f>'TRB Record'!C57</f>
        <v>0</v>
      </c>
      <c r="D58" s="61"/>
      <c r="E58" s="62"/>
      <c r="F58" s="63"/>
      <c r="G58" s="63"/>
      <c r="H58" s="45">
        <f t="shared" si="0"/>
        <v>0</v>
      </c>
      <c r="I58" s="46">
        <f t="shared" si="1"/>
      </c>
      <c r="J58" s="42">
        <f>IF(D57="",SUM(I57:I58)/2,AVERAGE(D57:D58))</f>
        <v>0</v>
      </c>
    </row>
    <row r="59" spans="1:10" ht="12">
      <c r="A59" s="2">
        <f>'TRB Record'!A58</f>
        <v>29</v>
      </c>
      <c r="C59" s="10">
        <f>'TRB Record'!C58</f>
        <v>0</v>
      </c>
      <c r="D59" s="61"/>
      <c r="E59" s="62"/>
      <c r="F59" s="63"/>
      <c r="G59" s="63"/>
      <c r="H59" s="45">
        <f t="shared" si="0"/>
        <v>0</v>
      </c>
      <c r="I59" s="46">
        <f t="shared" si="1"/>
      </c>
      <c r="J59" s="42"/>
    </row>
    <row r="60" spans="1:10" ht="12">
      <c r="A60" s="2" t="str">
        <f>'TRB Record'!A59</f>
        <v>replicate 29</v>
      </c>
      <c r="C60" s="10">
        <f>'TRB Record'!C59</f>
        <v>0</v>
      </c>
      <c r="D60" s="61"/>
      <c r="E60" s="62"/>
      <c r="F60" s="63"/>
      <c r="G60" s="63"/>
      <c r="H60" s="45">
        <f t="shared" si="0"/>
        <v>0</v>
      </c>
      <c r="I60" s="46">
        <f t="shared" si="1"/>
      </c>
      <c r="J60" s="42">
        <f>IF(D59="",SUM(I59:I60)/2,AVERAGE(D59:D60))</f>
        <v>0</v>
      </c>
    </row>
    <row r="61" spans="1:10" ht="12">
      <c r="A61" s="2">
        <f>'TRB Record'!A60</f>
        <v>30</v>
      </c>
      <c r="C61" s="10">
        <f>'TRB Record'!C60</f>
        <v>0</v>
      </c>
      <c r="D61" s="61"/>
      <c r="E61" s="62"/>
      <c r="F61" s="63"/>
      <c r="G61" s="63"/>
      <c r="H61" s="45">
        <f t="shared" si="0"/>
        <v>0</v>
      </c>
      <c r="I61" s="46">
        <f t="shared" si="1"/>
      </c>
      <c r="J61" s="42"/>
    </row>
    <row r="62" spans="1:10" ht="12">
      <c r="A62" s="2" t="str">
        <f>'TRB Record'!A61</f>
        <v>replicate 30</v>
      </c>
      <c r="C62" s="10">
        <f>'TRB Record'!C61</f>
        <v>0</v>
      </c>
      <c r="D62" s="61"/>
      <c r="E62" s="62"/>
      <c r="F62" s="63"/>
      <c r="G62" s="63"/>
      <c r="H62" s="45">
        <f t="shared" si="0"/>
        <v>0</v>
      </c>
      <c r="I62" s="46">
        <f t="shared" si="1"/>
      </c>
      <c r="J62" s="38">
        <f>IF(D61="",SUM(I61:I62)/2,AVERAGE(D61:D62))</f>
        <v>0</v>
      </c>
    </row>
    <row r="63" ht="12">
      <c r="D63" s="21"/>
    </row>
    <row r="64" ht="12">
      <c r="D64" s="21"/>
    </row>
    <row r="65" ht="12">
      <c r="D65" s="21"/>
    </row>
    <row r="66" ht="12">
      <c r="D66" s="21"/>
    </row>
    <row r="67" ht="12">
      <c r="D67" s="21"/>
    </row>
    <row r="68" ht="12">
      <c r="D68" s="21"/>
    </row>
    <row r="69" ht="12">
      <c r="D69" s="21"/>
    </row>
    <row r="70" ht="12">
      <c r="D70" s="21"/>
    </row>
    <row r="71" ht="12">
      <c r="D71" s="21"/>
    </row>
    <row r="72" ht="12">
      <c r="D72" s="21"/>
    </row>
    <row r="73" ht="12">
      <c r="D73" s="21"/>
    </row>
    <row r="74" ht="12">
      <c r="D74" s="21"/>
    </row>
    <row r="75" ht="12">
      <c r="D75" s="21"/>
    </row>
    <row r="76" ht="12">
      <c r="D76" s="21"/>
    </row>
    <row r="77" ht="12">
      <c r="D77" s="21"/>
    </row>
    <row r="78" ht="12">
      <c r="D78" s="21"/>
    </row>
    <row r="79" ht="12">
      <c r="D79" s="21"/>
    </row>
    <row r="80" ht="12">
      <c r="D80" s="21"/>
    </row>
    <row r="81" ht="12">
      <c r="D81" s="21"/>
    </row>
    <row r="82" ht="12">
      <c r="D82" s="21"/>
    </row>
    <row r="83" ht="12">
      <c r="D83" s="21"/>
    </row>
    <row r="84" ht="12">
      <c r="D84" s="21"/>
    </row>
    <row r="85" ht="12">
      <c r="D85" s="21"/>
    </row>
    <row r="86" ht="12">
      <c r="D86" s="21"/>
    </row>
    <row r="87" ht="12">
      <c r="D87" s="21"/>
    </row>
    <row r="88" ht="12">
      <c r="D88" s="21"/>
    </row>
    <row r="89" ht="12">
      <c r="D89" s="21"/>
    </row>
    <row r="90" ht="12">
      <c r="D90" s="21"/>
    </row>
    <row r="91" ht="12">
      <c r="D91" s="21"/>
    </row>
    <row r="92" ht="12">
      <c r="D92" s="21"/>
    </row>
    <row r="93" ht="12">
      <c r="D93" s="21"/>
    </row>
    <row r="94" ht="12">
      <c r="D94" s="21"/>
    </row>
    <row r="95" ht="12">
      <c r="D95" s="21"/>
    </row>
    <row r="96" ht="12">
      <c r="D96" s="21"/>
    </row>
    <row r="97" ht="12">
      <c r="D97" s="21"/>
    </row>
    <row r="98" ht="12">
      <c r="D98" s="21"/>
    </row>
    <row r="99" ht="12">
      <c r="D99" s="21"/>
    </row>
    <row r="100" ht="12">
      <c r="D100" s="21"/>
    </row>
    <row r="101" ht="12">
      <c r="D101" s="21"/>
    </row>
    <row r="102" ht="12">
      <c r="D102" s="21"/>
    </row>
    <row r="103" ht="12">
      <c r="D103" s="21"/>
    </row>
    <row r="104" ht="12">
      <c r="D104" s="21"/>
    </row>
    <row r="105" ht="12">
      <c r="D105" s="21"/>
    </row>
    <row r="106" ht="12">
      <c r="D106" s="21"/>
    </row>
    <row r="107" ht="12">
      <c r="D107" s="21"/>
    </row>
    <row r="108" ht="12">
      <c r="D108" s="21"/>
    </row>
    <row r="109" ht="12">
      <c r="D109" s="21"/>
    </row>
    <row r="110" ht="12">
      <c r="D110" s="21"/>
    </row>
    <row r="111" ht="12">
      <c r="D111" s="21"/>
    </row>
    <row r="112" ht="12">
      <c r="D112" s="21"/>
    </row>
    <row r="113" ht="12">
      <c r="D113" s="21"/>
    </row>
    <row r="114" ht="12">
      <c r="D114" s="21"/>
    </row>
    <row r="115" ht="12">
      <c r="D115" s="21"/>
    </row>
    <row r="116" ht="12">
      <c r="D116" s="21"/>
    </row>
    <row r="117" ht="12">
      <c r="D117" s="21"/>
    </row>
    <row r="118" ht="12">
      <c r="D118" s="21"/>
    </row>
  </sheetData>
  <sheetProtection sheet="1" objects="1" scenarios="1"/>
  <mergeCells count="1">
    <mergeCell ref="E1:I1"/>
  </mergeCells>
  <printOptions gridLines="1"/>
  <pageMargins left="0.75" right="0.75" top="1" bottom="1" header="0.5" footer="0.5"/>
  <pageSetup fitToHeight="5" fitToWidth="1" orientation="landscape" paperSize="9" scale="86"/>
  <headerFooter alignWithMargins="0">
    <oddHeader>&amp;C&amp;A</oddHeader>
    <oddFooter>&amp;CPage &amp;P of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V61"/>
  <sheetViews>
    <sheetView zoomScalePageLayoutView="0" workbookViewId="0" topLeftCell="A1">
      <pane xSplit="3" ySplit="1" topLeftCell="D2" activePane="bottomRight" state="frozen"/>
      <selection pane="topLeft" activeCell="A1" sqref="A1"/>
      <selection pane="topRight" activeCell="C1" sqref="C1"/>
      <selection pane="bottomLeft" activeCell="A2" sqref="A2"/>
      <selection pane="bottomRight" activeCell="S2" sqref="S2"/>
    </sheetView>
  </sheetViews>
  <sheetFormatPr defaultColWidth="10.875" defaultRowHeight="12"/>
  <cols>
    <col min="1" max="1" width="10.875" style="2" customWidth="1"/>
    <col min="2" max="2" width="15.75390625" style="3" customWidth="1"/>
    <col min="3" max="3" width="16.375" style="10" customWidth="1"/>
    <col min="4" max="4" width="7.00390625" style="3" customWidth="1"/>
    <col min="5" max="5" width="7.00390625" style="2" customWidth="1"/>
    <col min="6" max="7" width="7.75390625" style="3" customWidth="1"/>
    <col min="8" max="8" width="7.00390625" style="2" customWidth="1"/>
    <col min="9" max="9" width="7.75390625" style="3" customWidth="1"/>
    <col min="10" max="11" width="7.00390625" style="2" customWidth="1"/>
    <col min="12" max="12" width="7.00390625" style="4" customWidth="1"/>
    <col min="13" max="13" width="9.875" style="3" customWidth="1"/>
    <col min="14" max="16" width="7.00390625" style="3" customWidth="1"/>
    <col min="17" max="17" width="7.00390625" style="10" customWidth="1"/>
    <col min="18" max="19" width="7.00390625" style="3" customWidth="1"/>
    <col min="20" max="22" width="7.00390625" style="4" customWidth="1"/>
    <col min="23" max="16384" width="10.875" style="1" customWidth="1"/>
  </cols>
  <sheetData>
    <row r="1" spans="1:22" s="18" customFormat="1" ht="124.5">
      <c r="A1" s="18" t="s">
        <v>101</v>
      </c>
      <c r="B1" s="41" t="s">
        <v>57</v>
      </c>
      <c r="C1" s="22" t="s">
        <v>95</v>
      </c>
      <c r="D1" s="41" t="s">
        <v>44</v>
      </c>
      <c r="E1" s="18" t="s">
        <v>102</v>
      </c>
      <c r="F1" s="41" t="s">
        <v>113</v>
      </c>
      <c r="G1" s="41" t="s">
        <v>94</v>
      </c>
      <c r="H1" s="18" t="s">
        <v>92</v>
      </c>
      <c r="I1" s="41" t="s">
        <v>45</v>
      </c>
      <c r="J1" s="18" t="s">
        <v>105</v>
      </c>
      <c r="K1" s="18" t="s">
        <v>109</v>
      </c>
      <c r="L1" s="25" t="s">
        <v>110</v>
      </c>
      <c r="M1" s="41" t="s">
        <v>67</v>
      </c>
      <c r="N1" s="57" t="s">
        <v>68</v>
      </c>
      <c r="O1" s="58" t="s">
        <v>69</v>
      </c>
      <c r="P1" s="58" t="s">
        <v>70</v>
      </c>
      <c r="Q1" s="26" t="s">
        <v>107</v>
      </c>
      <c r="R1" s="41" t="s">
        <v>134</v>
      </c>
      <c r="S1" s="41" t="s">
        <v>135</v>
      </c>
      <c r="T1" s="25" t="s">
        <v>108</v>
      </c>
      <c r="U1" s="25" t="s">
        <v>112</v>
      </c>
      <c r="V1" s="25" t="s">
        <v>46</v>
      </c>
    </row>
    <row r="2" spans="1:22" ht="12">
      <c r="A2" s="2">
        <f>'TRB Record'!A2</f>
        <v>1</v>
      </c>
      <c r="C2" s="10">
        <f>'TRB Record'!C2</f>
        <v>0</v>
      </c>
      <c r="D2" s="13"/>
      <c r="E2" s="4">
        <f>(D2*'% solids Extr Free'!J4)/100</f>
        <v>0</v>
      </c>
      <c r="F2" s="14"/>
      <c r="G2" s="14"/>
      <c r="H2" s="4">
        <f>(G2-F2)*1000</f>
        <v>0</v>
      </c>
      <c r="I2" s="14"/>
      <c r="J2" s="12">
        <f>(I2-F2)*1000</f>
        <v>0</v>
      </c>
      <c r="K2" s="12">
        <f>H2-J2</f>
        <v>0</v>
      </c>
      <c r="L2" s="12">
        <f>IF(E2=0,0,100*K2/E2)</f>
        <v>0</v>
      </c>
      <c r="M2" s="59"/>
      <c r="Q2" s="45" t="e">
        <f>(P2+O2)/O2</f>
        <v>#DIV/0!</v>
      </c>
      <c r="S2" s="3">
        <v>86.73</v>
      </c>
      <c r="T2" s="12" t="e">
        <f>(M2*S2*100*Q2)/(R2*E2)</f>
        <v>#DIV/0!</v>
      </c>
      <c r="U2" s="12">
        <f>IF(ISERROR(T2),L2,L2+T2)</f>
        <v>0</v>
      </c>
      <c r="V2" s="12"/>
    </row>
    <row r="3" spans="1:22" ht="12">
      <c r="A3" s="2" t="str">
        <f>'TRB Record'!A3</f>
        <v>replicate 1</v>
      </c>
      <c r="C3" s="10">
        <f>'TRB Record'!C3</f>
        <v>0</v>
      </c>
      <c r="D3" s="13"/>
      <c r="E3" s="4">
        <f>(D3*'% solids Extr Free'!J4)/100</f>
        <v>0</v>
      </c>
      <c r="F3" s="14"/>
      <c r="G3" s="14"/>
      <c r="H3" s="4">
        <f aca="true" t="shared" si="0" ref="H3:H49">(G3-F3)*1000</f>
        <v>0</v>
      </c>
      <c r="I3" s="14"/>
      <c r="J3" s="12">
        <f aca="true" t="shared" si="1" ref="J3:J49">(I3-F3)*1000</f>
        <v>0</v>
      </c>
      <c r="K3" s="12">
        <f aca="true" t="shared" si="2" ref="K3:K49">H3-J3</f>
        <v>0</v>
      </c>
      <c r="L3" s="12">
        <f aca="true" t="shared" si="3" ref="L3:L61">IF(E3=0,0,100*K3/E3)</f>
        <v>0</v>
      </c>
      <c r="M3" s="59"/>
      <c r="Q3" s="45" t="e">
        <f aca="true" t="shared" si="4" ref="Q3:Q61">(P3+O3)/O3</f>
        <v>#DIV/0!</v>
      </c>
      <c r="S3" s="3">
        <v>86.73</v>
      </c>
      <c r="T3" s="12" t="e">
        <f aca="true" t="shared" si="5" ref="T3:T61">(M3*S3*100*Q3)/(R3*E3)</f>
        <v>#DIV/0!</v>
      </c>
      <c r="U3" s="12">
        <f aca="true" t="shared" si="6" ref="U3:U61">IF(ISERROR(T3),L3,L3+T3)</f>
        <v>0</v>
      </c>
      <c r="V3" s="12">
        <f>AVERAGE(U2:U3)</f>
        <v>0</v>
      </c>
    </row>
    <row r="4" spans="1:22" ht="12">
      <c r="A4" s="2">
        <f>'TRB Record'!A4</f>
        <v>2</v>
      </c>
      <c r="C4" s="10">
        <f>'TRB Record'!C4</f>
        <v>0</v>
      </c>
      <c r="D4" s="13"/>
      <c r="E4" s="4">
        <f>(D4*'% solids Extr Free'!J6)/100</f>
        <v>0</v>
      </c>
      <c r="F4" s="14"/>
      <c r="G4" s="14"/>
      <c r="H4" s="4">
        <f t="shared" si="0"/>
        <v>0</v>
      </c>
      <c r="I4" s="14"/>
      <c r="J4" s="12">
        <f t="shared" si="1"/>
        <v>0</v>
      </c>
      <c r="K4" s="12">
        <f t="shared" si="2"/>
        <v>0</v>
      </c>
      <c r="L4" s="12">
        <f t="shared" si="3"/>
        <v>0</v>
      </c>
      <c r="M4" s="59"/>
      <c r="Q4" s="45" t="e">
        <f t="shared" si="4"/>
        <v>#DIV/0!</v>
      </c>
      <c r="S4" s="3">
        <v>86.73</v>
      </c>
      <c r="T4" s="12" t="e">
        <f t="shared" si="5"/>
        <v>#DIV/0!</v>
      </c>
      <c r="U4" s="12">
        <f t="shared" si="6"/>
        <v>0</v>
      </c>
      <c r="V4" s="12"/>
    </row>
    <row r="5" spans="1:22" ht="12">
      <c r="A5" s="2" t="str">
        <f>'TRB Record'!A5</f>
        <v>replicate 2</v>
      </c>
      <c r="C5" s="10">
        <f>'TRB Record'!C5</f>
        <v>0</v>
      </c>
      <c r="D5" s="13"/>
      <c r="E5" s="4">
        <f>(D5*'% solids Extr Free'!J6)/100</f>
        <v>0</v>
      </c>
      <c r="F5" s="14"/>
      <c r="G5" s="14"/>
      <c r="H5" s="4">
        <f t="shared" si="0"/>
        <v>0</v>
      </c>
      <c r="I5" s="14"/>
      <c r="J5" s="12">
        <f t="shared" si="1"/>
        <v>0</v>
      </c>
      <c r="K5" s="12">
        <f t="shared" si="2"/>
        <v>0</v>
      </c>
      <c r="L5" s="12">
        <f t="shared" si="3"/>
        <v>0</v>
      </c>
      <c r="M5" s="59"/>
      <c r="Q5" s="45" t="e">
        <f t="shared" si="4"/>
        <v>#DIV/0!</v>
      </c>
      <c r="S5" s="3">
        <v>86.73</v>
      </c>
      <c r="T5" s="12" t="e">
        <f t="shared" si="5"/>
        <v>#DIV/0!</v>
      </c>
      <c r="U5" s="12">
        <f t="shared" si="6"/>
        <v>0</v>
      </c>
      <c r="V5" s="12">
        <f>AVERAGE(U4:U5)</f>
        <v>0</v>
      </c>
    </row>
    <row r="6" spans="1:22" ht="12">
      <c r="A6" s="2">
        <f>'TRB Record'!A6</f>
        <v>3</v>
      </c>
      <c r="C6" s="10">
        <f>'TRB Record'!C6</f>
        <v>0</v>
      </c>
      <c r="D6" s="13"/>
      <c r="E6" s="4">
        <f>(D6*'% solids Extr Free'!J8)/100</f>
        <v>0</v>
      </c>
      <c r="F6" s="14"/>
      <c r="G6" s="14"/>
      <c r="H6" s="4">
        <f t="shared" si="0"/>
        <v>0</v>
      </c>
      <c r="I6" s="14"/>
      <c r="J6" s="12">
        <f t="shared" si="1"/>
        <v>0</v>
      </c>
      <c r="K6" s="12">
        <f t="shared" si="2"/>
        <v>0</v>
      </c>
      <c r="L6" s="12">
        <f t="shared" si="3"/>
        <v>0</v>
      </c>
      <c r="M6" s="59"/>
      <c r="Q6" s="45" t="e">
        <f t="shared" si="4"/>
        <v>#DIV/0!</v>
      </c>
      <c r="S6" s="3">
        <v>86.73</v>
      </c>
      <c r="T6" s="12" t="e">
        <f t="shared" si="5"/>
        <v>#DIV/0!</v>
      </c>
      <c r="U6" s="12">
        <f t="shared" si="6"/>
        <v>0</v>
      </c>
      <c r="V6" s="12"/>
    </row>
    <row r="7" spans="1:22" ht="12">
      <c r="A7" s="2" t="str">
        <f>'TRB Record'!A7</f>
        <v>replicate 3</v>
      </c>
      <c r="C7" s="10">
        <f>'TRB Record'!C7</f>
        <v>0</v>
      </c>
      <c r="D7" s="13"/>
      <c r="E7" s="4">
        <f>(D7*'% solids Extr Free'!J8)/100</f>
        <v>0</v>
      </c>
      <c r="F7" s="14"/>
      <c r="G7" s="14"/>
      <c r="H7" s="4">
        <f t="shared" si="0"/>
        <v>0</v>
      </c>
      <c r="I7" s="14"/>
      <c r="J7" s="12">
        <f t="shared" si="1"/>
        <v>0</v>
      </c>
      <c r="K7" s="12">
        <f t="shared" si="2"/>
        <v>0</v>
      </c>
      <c r="L7" s="12">
        <f t="shared" si="3"/>
        <v>0</v>
      </c>
      <c r="M7" s="59"/>
      <c r="Q7" s="45" t="e">
        <f t="shared" si="4"/>
        <v>#DIV/0!</v>
      </c>
      <c r="S7" s="3">
        <v>86.73</v>
      </c>
      <c r="T7" s="12" t="e">
        <f t="shared" si="5"/>
        <v>#DIV/0!</v>
      </c>
      <c r="U7" s="12">
        <f t="shared" si="6"/>
        <v>0</v>
      </c>
      <c r="V7" s="12">
        <f>AVERAGE(U6:U7)</f>
        <v>0</v>
      </c>
    </row>
    <row r="8" spans="1:22" ht="12">
      <c r="A8" s="2">
        <f>'TRB Record'!A8</f>
        <v>4</v>
      </c>
      <c r="C8" s="10">
        <f>'TRB Record'!C8</f>
        <v>0</v>
      </c>
      <c r="D8" s="13"/>
      <c r="E8" s="4">
        <f>(D8*'% solids Extr Free'!J10)/100</f>
        <v>0</v>
      </c>
      <c r="F8" s="14"/>
      <c r="G8" s="14"/>
      <c r="H8" s="4">
        <f t="shared" si="0"/>
        <v>0</v>
      </c>
      <c r="I8" s="14"/>
      <c r="J8" s="12">
        <f t="shared" si="1"/>
        <v>0</v>
      </c>
      <c r="K8" s="12">
        <f t="shared" si="2"/>
        <v>0</v>
      </c>
      <c r="L8" s="12">
        <f t="shared" si="3"/>
        <v>0</v>
      </c>
      <c r="M8" s="59"/>
      <c r="Q8" s="45" t="e">
        <f t="shared" si="4"/>
        <v>#DIV/0!</v>
      </c>
      <c r="S8" s="3">
        <v>86.73</v>
      </c>
      <c r="T8" s="12" t="e">
        <f t="shared" si="5"/>
        <v>#DIV/0!</v>
      </c>
      <c r="U8" s="12">
        <f t="shared" si="6"/>
        <v>0</v>
      </c>
      <c r="V8" s="12"/>
    </row>
    <row r="9" spans="1:22" ht="12">
      <c r="A9" s="2" t="str">
        <f>'TRB Record'!A9</f>
        <v>replicate 4</v>
      </c>
      <c r="C9" s="10">
        <f>'TRB Record'!C9</f>
        <v>0</v>
      </c>
      <c r="D9" s="13"/>
      <c r="E9" s="4">
        <f>(D9*'% solids Extr Free'!J10)/100</f>
        <v>0</v>
      </c>
      <c r="F9" s="14"/>
      <c r="G9" s="14"/>
      <c r="H9" s="4">
        <f t="shared" si="0"/>
        <v>0</v>
      </c>
      <c r="I9" s="14"/>
      <c r="J9" s="12">
        <f t="shared" si="1"/>
        <v>0</v>
      </c>
      <c r="K9" s="12">
        <f t="shared" si="2"/>
        <v>0</v>
      </c>
      <c r="L9" s="12">
        <f t="shared" si="3"/>
        <v>0</v>
      </c>
      <c r="M9" s="59"/>
      <c r="Q9" s="45" t="e">
        <f t="shared" si="4"/>
        <v>#DIV/0!</v>
      </c>
      <c r="S9" s="3">
        <v>86.73</v>
      </c>
      <c r="T9" s="12" t="e">
        <f t="shared" si="5"/>
        <v>#DIV/0!</v>
      </c>
      <c r="U9" s="12">
        <f t="shared" si="6"/>
        <v>0</v>
      </c>
      <c r="V9" s="12">
        <f>AVERAGE(U8:U9)</f>
        <v>0</v>
      </c>
    </row>
    <row r="10" spans="1:22" ht="12">
      <c r="A10" s="2">
        <f>'TRB Record'!A10</f>
        <v>5</v>
      </c>
      <c r="C10" s="10">
        <f>'TRB Record'!C10</f>
        <v>0</v>
      </c>
      <c r="E10" s="4">
        <f>(D10*'% solids Extr Free'!J12)/100</f>
        <v>0</v>
      </c>
      <c r="H10" s="4">
        <f t="shared" si="0"/>
        <v>0</v>
      </c>
      <c r="I10" s="14"/>
      <c r="J10" s="12">
        <f t="shared" si="1"/>
        <v>0</v>
      </c>
      <c r="K10" s="12">
        <f t="shared" si="2"/>
        <v>0</v>
      </c>
      <c r="L10" s="12">
        <f t="shared" si="3"/>
        <v>0</v>
      </c>
      <c r="Q10" s="45" t="e">
        <f t="shared" si="4"/>
        <v>#DIV/0!</v>
      </c>
      <c r="S10" s="3">
        <v>86.73</v>
      </c>
      <c r="T10" s="12" t="e">
        <f t="shared" si="5"/>
        <v>#DIV/0!</v>
      </c>
      <c r="U10" s="12">
        <f t="shared" si="6"/>
        <v>0</v>
      </c>
      <c r="V10" s="12"/>
    </row>
    <row r="11" spans="1:22" ht="12">
      <c r="A11" s="2" t="str">
        <f>'TRB Record'!A11</f>
        <v>replicate 5</v>
      </c>
      <c r="C11" s="10">
        <f>'TRB Record'!C11</f>
        <v>0</v>
      </c>
      <c r="E11" s="4">
        <f>(D11*'% solids Extr Free'!J12)/100</f>
        <v>0</v>
      </c>
      <c r="H11" s="4">
        <f t="shared" si="0"/>
        <v>0</v>
      </c>
      <c r="I11" s="14"/>
      <c r="J11" s="12">
        <f t="shared" si="1"/>
        <v>0</v>
      </c>
      <c r="K11" s="12">
        <f t="shared" si="2"/>
        <v>0</v>
      </c>
      <c r="L11" s="12">
        <f t="shared" si="3"/>
        <v>0</v>
      </c>
      <c r="Q11" s="45" t="e">
        <f t="shared" si="4"/>
        <v>#DIV/0!</v>
      </c>
      <c r="S11" s="3">
        <v>86.73</v>
      </c>
      <c r="T11" s="12" t="e">
        <f t="shared" si="5"/>
        <v>#DIV/0!</v>
      </c>
      <c r="U11" s="12">
        <f t="shared" si="6"/>
        <v>0</v>
      </c>
      <c r="V11" s="12">
        <f>AVERAGE(U10:U11)</f>
        <v>0</v>
      </c>
    </row>
    <row r="12" spans="1:22" ht="12">
      <c r="A12" s="2">
        <f>'TRB Record'!A12</f>
        <v>6</v>
      </c>
      <c r="C12" s="10">
        <f>'TRB Record'!C12</f>
        <v>0</v>
      </c>
      <c r="D12" s="13"/>
      <c r="E12" s="4">
        <f>(D12*'% solids Extr Free'!J14)/100</f>
        <v>0</v>
      </c>
      <c r="F12" s="14"/>
      <c r="G12" s="14"/>
      <c r="H12" s="4">
        <f t="shared" si="0"/>
        <v>0</v>
      </c>
      <c r="I12" s="14"/>
      <c r="J12" s="12">
        <f t="shared" si="1"/>
        <v>0</v>
      </c>
      <c r="K12" s="12">
        <f t="shared" si="2"/>
        <v>0</v>
      </c>
      <c r="L12" s="12">
        <f t="shared" si="3"/>
        <v>0</v>
      </c>
      <c r="M12" s="59"/>
      <c r="Q12" s="45" t="e">
        <f t="shared" si="4"/>
        <v>#DIV/0!</v>
      </c>
      <c r="S12" s="3">
        <v>86.73</v>
      </c>
      <c r="T12" s="12" t="e">
        <f t="shared" si="5"/>
        <v>#DIV/0!</v>
      </c>
      <c r="U12" s="12">
        <f t="shared" si="6"/>
        <v>0</v>
      </c>
      <c r="V12" s="12"/>
    </row>
    <row r="13" spans="1:22" ht="12">
      <c r="A13" s="2" t="str">
        <f>'TRB Record'!A13</f>
        <v>replicate 6</v>
      </c>
      <c r="C13" s="10">
        <f>'TRB Record'!C13</f>
        <v>0</v>
      </c>
      <c r="D13" s="13"/>
      <c r="E13" s="4">
        <f>(D13*'% solids Extr Free'!J14)/100</f>
        <v>0</v>
      </c>
      <c r="F13" s="14"/>
      <c r="G13" s="14"/>
      <c r="H13" s="4">
        <f t="shared" si="0"/>
        <v>0</v>
      </c>
      <c r="I13" s="14"/>
      <c r="J13" s="12">
        <f t="shared" si="1"/>
        <v>0</v>
      </c>
      <c r="K13" s="12">
        <f t="shared" si="2"/>
        <v>0</v>
      </c>
      <c r="L13" s="12">
        <f t="shared" si="3"/>
        <v>0</v>
      </c>
      <c r="M13" s="59"/>
      <c r="Q13" s="45" t="e">
        <f t="shared" si="4"/>
        <v>#DIV/0!</v>
      </c>
      <c r="S13" s="3">
        <v>86.73</v>
      </c>
      <c r="T13" s="12" t="e">
        <f t="shared" si="5"/>
        <v>#DIV/0!</v>
      </c>
      <c r="U13" s="12">
        <f t="shared" si="6"/>
        <v>0</v>
      </c>
      <c r="V13" s="12">
        <f>AVERAGE(U12:U13)</f>
        <v>0</v>
      </c>
    </row>
    <row r="14" spans="1:22" ht="12">
      <c r="A14" s="2">
        <f>'TRB Record'!A14</f>
        <v>7</v>
      </c>
      <c r="C14" s="10">
        <f>'TRB Record'!C14</f>
        <v>0</v>
      </c>
      <c r="D14" s="13"/>
      <c r="E14" s="4">
        <f>(D14*'% solids Extr Free'!J16)/100</f>
        <v>0</v>
      </c>
      <c r="F14" s="14"/>
      <c r="G14" s="14"/>
      <c r="H14" s="4">
        <f t="shared" si="0"/>
        <v>0</v>
      </c>
      <c r="I14" s="14"/>
      <c r="J14" s="12">
        <f t="shared" si="1"/>
        <v>0</v>
      </c>
      <c r="K14" s="12">
        <f t="shared" si="2"/>
        <v>0</v>
      </c>
      <c r="L14" s="12">
        <f t="shared" si="3"/>
        <v>0</v>
      </c>
      <c r="M14" s="59"/>
      <c r="Q14" s="45" t="e">
        <f t="shared" si="4"/>
        <v>#DIV/0!</v>
      </c>
      <c r="S14" s="3">
        <v>86.73</v>
      </c>
      <c r="T14" s="12" t="e">
        <f t="shared" si="5"/>
        <v>#DIV/0!</v>
      </c>
      <c r="U14" s="12">
        <f t="shared" si="6"/>
        <v>0</v>
      </c>
      <c r="V14" s="12"/>
    </row>
    <row r="15" spans="1:22" ht="12">
      <c r="A15" s="2" t="str">
        <f>'TRB Record'!A15</f>
        <v>replicate 7</v>
      </c>
      <c r="C15" s="10">
        <f>'TRB Record'!C15</f>
        <v>0</v>
      </c>
      <c r="D15" s="13"/>
      <c r="E15" s="4">
        <f>(D15*'% solids Extr Free'!J16)/100</f>
        <v>0</v>
      </c>
      <c r="F15" s="14"/>
      <c r="G15" s="14"/>
      <c r="H15" s="4">
        <f t="shared" si="0"/>
        <v>0</v>
      </c>
      <c r="I15" s="14"/>
      <c r="J15" s="12">
        <f t="shared" si="1"/>
        <v>0</v>
      </c>
      <c r="K15" s="12">
        <f t="shared" si="2"/>
        <v>0</v>
      </c>
      <c r="L15" s="12">
        <f t="shared" si="3"/>
        <v>0</v>
      </c>
      <c r="M15" s="59"/>
      <c r="Q15" s="45" t="e">
        <f t="shared" si="4"/>
        <v>#DIV/0!</v>
      </c>
      <c r="S15" s="3">
        <v>86.73</v>
      </c>
      <c r="T15" s="12" t="e">
        <f t="shared" si="5"/>
        <v>#DIV/0!</v>
      </c>
      <c r="U15" s="12">
        <f t="shared" si="6"/>
        <v>0</v>
      </c>
      <c r="V15" s="12">
        <f>AVERAGE(U14:U15)</f>
        <v>0</v>
      </c>
    </row>
    <row r="16" spans="1:22" ht="12">
      <c r="A16" s="2">
        <f>'TRB Record'!A16</f>
        <v>8</v>
      </c>
      <c r="C16" s="10">
        <f>'TRB Record'!C16</f>
        <v>0</v>
      </c>
      <c r="D16" s="13"/>
      <c r="E16" s="4">
        <f>(D16*'% solids Extr Free'!J18)/100</f>
        <v>0</v>
      </c>
      <c r="F16" s="14"/>
      <c r="G16" s="14"/>
      <c r="H16" s="4">
        <f t="shared" si="0"/>
        <v>0</v>
      </c>
      <c r="I16" s="14"/>
      <c r="J16" s="12">
        <f t="shared" si="1"/>
        <v>0</v>
      </c>
      <c r="K16" s="12">
        <f t="shared" si="2"/>
        <v>0</v>
      </c>
      <c r="L16" s="12">
        <f t="shared" si="3"/>
        <v>0</v>
      </c>
      <c r="M16" s="59"/>
      <c r="Q16" s="45" t="e">
        <f t="shared" si="4"/>
        <v>#DIV/0!</v>
      </c>
      <c r="S16" s="3">
        <v>86.73</v>
      </c>
      <c r="T16" s="12" t="e">
        <f t="shared" si="5"/>
        <v>#DIV/0!</v>
      </c>
      <c r="U16" s="12">
        <f t="shared" si="6"/>
        <v>0</v>
      </c>
      <c r="V16" s="12"/>
    </row>
    <row r="17" spans="1:22" ht="12">
      <c r="A17" s="2" t="str">
        <f>'TRB Record'!A17</f>
        <v>replicate 8</v>
      </c>
      <c r="C17" s="10">
        <f>'TRB Record'!C17</f>
        <v>0</v>
      </c>
      <c r="D17" s="13"/>
      <c r="E17" s="4">
        <f>(D17*'% solids Extr Free'!J18)/100</f>
        <v>0</v>
      </c>
      <c r="F17" s="14"/>
      <c r="G17" s="14"/>
      <c r="H17" s="4">
        <f t="shared" si="0"/>
        <v>0</v>
      </c>
      <c r="I17" s="14"/>
      <c r="J17" s="12">
        <f t="shared" si="1"/>
        <v>0</v>
      </c>
      <c r="K17" s="12">
        <f t="shared" si="2"/>
        <v>0</v>
      </c>
      <c r="L17" s="12">
        <f t="shared" si="3"/>
        <v>0</v>
      </c>
      <c r="M17" s="59"/>
      <c r="Q17" s="45" t="e">
        <f t="shared" si="4"/>
        <v>#DIV/0!</v>
      </c>
      <c r="S17" s="3">
        <v>86.73</v>
      </c>
      <c r="T17" s="12" t="e">
        <f t="shared" si="5"/>
        <v>#DIV/0!</v>
      </c>
      <c r="U17" s="12">
        <f t="shared" si="6"/>
        <v>0</v>
      </c>
      <c r="V17" s="12">
        <f>AVERAGE(U16:U17)</f>
        <v>0</v>
      </c>
    </row>
    <row r="18" spans="1:22" ht="12">
      <c r="A18" s="2">
        <f>'TRB Record'!A18</f>
        <v>9</v>
      </c>
      <c r="C18" s="10">
        <f>'TRB Record'!C18</f>
        <v>0</v>
      </c>
      <c r="E18" s="4">
        <f>(D18*'% solids Extr Free'!J20)/100</f>
        <v>0</v>
      </c>
      <c r="H18" s="4">
        <f t="shared" si="0"/>
        <v>0</v>
      </c>
      <c r="I18" s="14"/>
      <c r="J18" s="12">
        <f t="shared" si="1"/>
        <v>0</v>
      </c>
      <c r="K18" s="12">
        <f t="shared" si="2"/>
        <v>0</v>
      </c>
      <c r="L18" s="12">
        <f t="shared" si="3"/>
        <v>0</v>
      </c>
      <c r="Q18" s="45" t="e">
        <f t="shared" si="4"/>
        <v>#DIV/0!</v>
      </c>
      <c r="S18" s="3">
        <v>86.73</v>
      </c>
      <c r="T18" s="12" t="e">
        <f t="shared" si="5"/>
        <v>#DIV/0!</v>
      </c>
      <c r="U18" s="12">
        <f t="shared" si="6"/>
        <v>0</v>
      </c>
      <c r="V18" s="12"/>
    </row>
    <row r="19" spans="1:22" ht="12">
      <c r="A19" s="2" t="str">
        <f>'TRB Record'!A19</f>
        <v>replicate 9</v>
      </c>
      <c r="C19" s="10">
        <f>'TRB Record'!C19</f>
        <v>0</v>
      </c>
      <c r="E19" s="4">
        <f>(D19*'% solids Extr Free'!J20)/100</f>
        <v>0</v>
      </c>
      <c r="H19" s="4">
        <f t="shared" si="0"/>
        <v>0</v>
      </c>
      <c r="I19" s="14"/>
      <c r="J19" s="12">
        <f t="shared" si="1"/>
        <v>0</v>
      </c>
      <c r="K19" s="12">
        <f t="shared" si="2"/>
        <v>0</v>
      </c>
      <c r="L19" s="12">
        <f t="shared" si="3"/>
        <v>0</v>
      </c>
      <c r="Q19" s="45" t="e">
        <f t="shared" si="4"/>
        <v>#DIV/0!</v>
      </c>
      <c r="S19" s="3">
        <v>86.73</v>
      </c>
      <c r="T19" s="12" t="e">
        <f t="shared" si="5"/>
        <v>#DIV/0!</v>
      </c>
      <c r="U19" s="12">
        <f t="shared" si="6"/>
        <v>0</v>
      </c>
      <c r="V19" s="12">
        <f>AVERAGE(U18:U19)</f>
        <v>0</v>
      </c>
    </row>
    <row r="20" spans="1:22" ht="12">
      <c r="A20" s="2">
        <f>'TRB Record'!A20</f>
        <v>10</v>
      </c>
      <c r="C20" s="10">
        <f>'TRB Record'!C20</f>
        <v>0</v>
      </c>
      <c r="D20" s="13"/>
      <c r="E20" s="4">
        <f>(D20*'% solids Extr Free'!J22)/100</f>
        <v>0</v>
      </c>
      <c r="F20" s="14"/>
      <c r="G20" s="14"/>
      <c r="H20" s="4">
        <f t="shared" si="0"/>
        <v>0</v>
      </c>
      <c r="I20" s="14"/>
      <c r="J20" s="12">
        <f t="shared" si="1"/>
        <v>0</v>
      </c>
      <c r="K20" s="12">
        <f t="shared" si="2"/>
        <v>0</v>
      </c>
      <c r="L20" s="12">
        <f t="shared" si="3"/>
        <v>0</v>
      </c>
      <c r="M20" s="59"/>
      <c r="Q20" s="45" t="e">
        <f t="shared" si="4"/>
        <v>#DIV/0!</v>
      </c>
      <c r="S20" s="3">
        <v>86.73</v>
      </c>
      <c r="T20" s="12" t="e">
        <f t="shared" si="5"/>
        <v>#DIV/0!</v>
      </c>
      <c r="U20" s="12">
        <f t="shared" si="6"/>
        <v>0</v>
      </c>
      <c r="V20" s="12"/>
    </row>
    <row r="21" spans="1:22" ht="12">
      <c r="A21" s="2" t="str">
        <f>'TRB Record'!A21</f>
        <v>replicate 10</v>
      </c>
      <c r="C21" s="10">
        <f>'TRB Record'!C21</f>
        <v>0</v>
      </c>
      <c r="D21" s="13"/>
      <c r="E21" s="4">
        <f>(D21*'% solids Extr Free'!J22)/100</f>
        <v>0</v>
      </c>
      <c r="F21" s="14"/>
      <c r="G21" s="14"/>
      <c r="H21" s="4">
        <f t="shared" si="0"/>
        <v>0</v>
      </c>
      <c r="I21" s="14"/>
      <c r="J21" s="12">
        <f t="shared" si="1"/>
        <v>0</v>
      </c>
      <c r="K21" s="12">
        <f t="shared" si="2"/>
        <v>0</v>
      </c>
      <c r="L21" s="12">
        <f t="shared" si="3"/>
        <v>0</v>
      </c>
      <c r="M21" s="59"/>
      <c r="Q21" s="45" t="e">
        <f t="shared" si="4"/>
        <v>#DIV/0!</v>
      </c>
      <c r="S21" s="3">
        <v>86.73</v>
      </c>
      <c r="T21" s="12" t="e">
        <f t="shared" si="5"/>
        <v>#DIV/0!</v>
      </c>
      <c r="U21" s="12">
        <f t="shared" si="6"/>
        <v>0</v>
      </c>
      <c r="V21" s="12">
        <f>AVERAGE(U20:U21)</f>
        <v>0</v>
      </c>
    </row>
    <row r="22" spans="1:22" ht="12">
      <c r="A22" s="2">
        <f>'TRB Record'!A22</f>
        <v>11</v>
      </c>
      <c r="C22" s="10">
        <f>'TRB Record'!C22</f>
        <v>0</v>
      </c>
      <c r="E22" s="4">
        <f>(D22*'% solids Extr Free'!J24)/100</f>
        <v>0</v>
      </c>
      <c r="H22" s="4">
        <f t="shared" si="0"/>
        <v>0</v>
      </c>
      <c r="I22" s="14"/>
      <c r="J22" s="12">
        <f t="shared" si="1"/>
        <v>0</v>
      </c>
      <c r="K22" s="12">
        <f t="shared" si="2"/>
        <v>0</v>
      </c>
      <c r="L22" s="12">
        <f t="shared" si="3"/>
        <v>0</v>
      </c>
      <c r="Q22" s="45" t="e">
        <f t="shared" si="4"/>
        <v>#DIV/0!</v>
      </c>
      <c r="S22" s="3">
        <v>86.73</v>
      </c>
      <c r="T22" s="12" t="e">
        <f t="shared" si="5"/>
        <v>#DIV/0!</v>
      </c>
      <c r="U22" s="12">
        <f t="shared" si="6"/>
        <v>0</v>
      </c>
      <c r="V22" s="12"/>
    </row>
    <row r="23" spans="1:22" ht="12">
      <c r="A23" s="2" t="str">
        <f>'TRB Record'!A23</f>
        <v>replicate 11</v>
      </c>
      <c r="C23" s="10">
        <f>'TRB Record'!C23</f>
        <v>0</v>
      </c>
      <c r="E23" s="4">
        <f>(D23*'% solids Extr Free'!J24)/100</f>
        <v>0</v>
      </c>
      <c r="H23" s="4">
        <f t="shared" si="0"/>
        <v>0</v>
      </c>
      <c r="I23" s="14"/>
      <c r="J23" s="12">
        <f t="shared" si="1"/>
        <v>0</v>
      </c>
      <c r="K23" s="12">
        <f t="shared" si="2"/>
        <v>0</v>
      </c>
      <c r="L23" s="12">
        <f t="shared" si="3"/>
        <v>0</v>
      </c>
      <c r="Q23" s="45" t="e">
        <f t="shared" si="4"/>
        <v>#DIV/0!</v>
      </c>
      <c r="S23" s="3">
        <v>86.73</v>
      </c>
      <c r="T23" s="12" t="e">
        <f t="shared" si="5"/>
        <v>#DIV/0!</v>
      </c>
      <c r="U23" s="12">
        <f t="shared" si="6"/>
        <v>0</v>
      </c>
      <c r="V23" s="12">
        <f>AVERAGE(U22:U23)</f>
        <v>0</v>
      </c>
    </row>
    <row r="24" spans="1:22" ht="12">
      <c r="A24" s="2">
        <f>'TRB Record'!A24</f>
        <v>12</v>
      </c>
      <c r="C24" s="10">
        <f>'TRB Record'!C24</f>
        <v>0</v>
      </c>
      <c r="D24" s="13"/>
      <c r="E24" s="4">
        <f>(D24*'% solids Extr Free'!J26)/100</f>
        <v>0</v>
      </c>
      <c r="F24" s="14"/>
      <c r="G24" s="14"/>
      <c r="H24" s="4">
        <f t="shared" si="0"/>
        <v>0</v>
      </c>
      <c r="I24" s="14"/>
      <c r="J24" s="12">
        <f t="shared" si="1"/>
        <v>0</v>
      </c>
      <c r="K24" s="12">
        <f t="shared" si="2"/>
        <v>0</v>
      </c>
      <c r="L24" s="12">
        <f t="shared" si="3"/>
        <v>0</v>
      </c>
      <c r="M24" s="59"/>
      <c r="Q24" s="45" t="e">
        <f t="shared" si="4"/>
        <v>#DIV/0!</v>
      </c>
      <c r="S24" s="3">
        <v>86.73</v>
      </c>
      <c r="T24" s="12" t="e">
        <f t="shared" si="5"/>
        <v>#DIV/0!</v>
      </c>
      <c r="U24" s="12">
        <f t="shared" si="6"/>
        <v>0</v>
      </c>
      <c r="V24" s="12"/>
    </row>
    <row r="25" spans="1:22" ht="12">
      <c r="A25" s="2" t="str">
        <f>'TRB Record'!A25</f>
        <v>replicate 12</v>
      </c>
      <c r="C25" s="10">
        <f>'TRB Record'!C25</f>
        <v>0</v>
      </c>
      <c r="D25" s="13"/>
      <c r="E25" s="4">
        <f>(D25*'% solids Extr Free'!J26)/100</f>
        <v>0</v>
      </c>
      <c r="F25" s="14"/>
      <c r="G25" s="14"/>
      <c r="H25" s="4">
        <f t="shared" si="0"/>
        <v>0</v>
      </c>
      <c r="I25" s="14"/>
      <c r="J25" s="12">
        <f t="shared" si="1"/>
        <v>0</v>
      </c>
      <c r="K25" s="12">
        <f t="shared" si="2"/>
        <v>0</v>
      </c>
      <c r="L25" s="12">
        <f t="shared" si="3"/>
        <v>0</v>
      </c>
      <c r="M25" s="59"/>
      <c r="Q25" s="45" t="e">
        <f t="shared" si="4"/>
        <v>#DIV/0!</v>
      </c>
      <c r="S25" s="3">
        <v>86.73</v>
      </c>
      <c r="T25" s="12" t="e">
        <f t="shared" si="5"/>
        <v>#DIV/0!</v>
      </c>
      <c r="U25" s="12">
        <f t="shared" si="6"/>
        <v>0</v>
      </c>
      <c r="V25" s="12">
        <f>AVERAGE(U24:U25)</f>
        <v>0</v>
      </c>
    </row>
    <row r="26" spans="1:22" ht="12">
      <c r="A26" s="2">
        <f>'TRB Record'!A26</f>
        <v>13</v>
      </c>
      <c r="C26" s="10">
        <f>'TRB Record'!C26</f>
        <v>0</v>
      </c>
      <c r="D26" s="13"/>
      <c r="E26" s="4">
        <f>(D26*'% solids Extr Free'!J28)/100</f>
        <v>0</v>
      </c>
      <c r="F26" s="14"/>
      <c r="G26" s="14"/>
      <c r="H26" s="4">
        <f t="shared" si="0"/>
        <v>0</v>
      </c>
      <c r="I26" s="14"/>
      <c r="J26" s="12">
        <f t="shared" si="1"/>
        <v>0</v>
      </c>
      <c r="K26" s="12">
        <f t="shared" si="2"/>
        <v>0</v>
      </c>
      <c r="L26" s="12">
        <f t="shared" si="3"/>
        <v>0</v>
      </c>
      <c r="M26" s="59"/>
      <c r="Q26" s="45" t="e">
        <f t="shared" si="4"/>
        <v>#DIV/0!</v>
      </c>
      <c r="S26" s="3">
        <v>86.73</v>
      </c>
      <c r="T26" s="12" t="e">
        <f t="shared" si="5"/>
        <v>#DIV/0!</v>
      </c>
      <c r="U26" s="12">
        <f t="shared" si="6"/>
        <v>0</v>
      </c>
      <c r="V26" s="12"/>
    </row>
    <row r="27" spans="1:22" ht="12">
      <c r="A27" s="2" t="str">
        <f>'TRB Record'!A27</f>
        <v>replicate 13</v>
      </c>
      <c r="C27" s="10">
        <f>'TRB Record'!C27</f>
        <v>0</v>
      </c>
      <c r="D27" s="13"/>
      <c r="E27" s="4">
        <f>(D27*'% solids Extr Free'!J28)/100</f>
        <v>0</v>
      </c>
      <c r="F27" s="14"/>
      <c r="G27" s="14"/>
      <c r="H27" s="4">
        <f t="shared" si="0"/>
        <v>0</v>
      </c>
      <c r="I27" s="14"/>
      <c r="J27" s="12">
        <f t="shared" si="1"/>
        <v>0</v>
      </c>
      <c r="K27" s="12">
        <f t="shared" si="2"/>
        <v>0</v>
      </c>
      <c r="L27" s="12">
        <f t="shared" si="3"/>
        <v>0</v>
      </c>
      <c r="M27" s="59"/>
      <c r="Q27" s="45" t="e">
        <f t="shared" si="4"/>
        <v>#DIV/0!</v>
      </c>
      <c r="S27" s="3">
        <v>86.73</v>
      </c>
      <c r="T27" s="12" t="e">
        <f t="shared" si="5"/>
        <v>#DIV/0!</v>
      </c>
      <c r="U27" s="12">
        <f t="shared" si="6"/>
        <v>0</v>
      </c>
      <c r="V27" s="12">
        <f>AVERAGE(U26:U27)</f>
        <v>0</v>
      </c>
    </row>
    <row r="28" spans="1:22" ht="12">
      <c r="A28" s="2">
        <f>'TRB Record'!A28</f>
        <v>14</v>
      </c>
      <c r="C28" s="10">
        <f>'TRB Record'!C28</f>
        <v>0</v>
      </c>
      <c r="D28" s="13"/>
      <c r="E28" s="4">
        <f>(D28*'% solids Extr Free'!J30)/100</f>
        <v>0</v>
      </c>
      <c r="F28" s="14"/>
      <c r="G28" s="14"/>
      <c r="H28" s="4">
        <f t="shared" si="0"/>
        <v>0</v>
      </c>
      <c r="I28" s="14"/>
      <c r="J28" s="12">
        <f t="shared" si="1"/>
        <v>0</v>
      </c>
      <c r="K28" s="12">
        <f t="shared" si="2"/>
        <v>0</v>
      </c>
      <c r="L28" s="12">
        <f t="shared" si="3"/>
        <v>0</v>
      </c>
      <c r="M28" s="59"/>
      <c r="Q28" s="45" t="e">
        <f t="shared" si="4"/>
        <v>#DIV/0!</v>
      </c>
      <c r="S28" s="3">
        <v>86.73</v>
      </c>
      <c r="T28" s="12" t="e">
        <f t="shared" si="5"/>
        <v>#DIV/0!</v>
      </c>
      <c r="U28" s="12">
        <f t="shared" si="6"/>
        <v>0</v>
      </c>
      <c r="V28" s="12"/>
    </row>
    <row r="29" spans="1:22" ht="12">
      <c r="A29" s="2" t="str">
        <f>'TRB Record'!A29</f>
        <v>replicate 14</v>
      </c>
      <c r="C29" s="10">
        <f>'TRB Record'!C29</f>
        <v>0</v>
      </c>
      <c r="D29" s="13"/>
      <c r="E29" s="4">
        <f>(D29*'% solids Extr Free'!J30)/100</f>
        <v>0</v>
      </c>
      <c r="F29" s="14"/>
      <c r="G29" s="14"/>
      <c r="H29" s="4">
        <f t="shared" si="0"/>
        <v>0</v>
      </c>
      <c r="I29" s="14"/>
      <c r="J29" s="12">
        <f t="shared" si="1"/>
        <v>0</v>
      </c>
      <c r="K29" s="12">
        <f t="shared" si="2"/>
        <v>0</v>
      </c>
      <c r="L29" s="12">
        <f t="shared" si="3"/>
        <v>0</v>
      </c>
      <c r="M29" s="59"/>
      <c r="Q29" s="45" t="e">
        <f t="shared" si="4"/>
        <v>#DIV/0!</v>
      </c>
      <c r="S29" s="3">
        <v>86.73</v>
      </c>
      <c r="T29" s="12" t="e">
        <f t="shared" si="5"/>
        <v>#DIV/0!</v>
      </c>
      <c r="U29" s="12">
        <f t="shared" si="6"/>
        <v>0</v>
      </c>
      <c r="V29" s="12">
        <f>AVERAGE(U28:U29)</f>
        <v>0</v>
      </c>
    </row>
    <row r="30" spans="1:22" ht="12">
      <c r="A30" s="2">
        <f>'TRB Record'!A30</f>
        <v>15</v>
      </c>
      <c r="C30" s="10">
        <f>'TRB Record'!C30</f>
        <v>0</v>
      </c>
      <c r="E30" s="4">
        <f>(D30*'% solids Extr Free'!J32)/100</f>
        <v>0</v>
      </c>
      <c r="H30" s="4">
        <f t="shared" si="0"/>
        <v>0</v>
      </c>
      <c r="I30" s="14"/>
      <c r="J30" s="12">
        <f t="shared" si="1"/>
        <v>0</v>
      </c>
      <c r="K30" s="12">
        <f t="shared" si="2"/>
        <v>0</v>
      </c>
      <c r="L30" s="12">
        <f t="shared" si="3"/>
        <v>0</v>
      </c>
      <c r="Q30" s="45" t="e">
        <f t="shared" si="4"/>
        <v>#DIV/0!</v>
      </c>
      <c r="S30" s="3">
        <v>86.73</v>
      </c>
      <c r="T30" s="12" t="e">
        <f t="shared" si="5"/>
        <v>#DIV/0!</v>
      </c>
      <c r="U30" s="12">
        <f t="shared" si="6"/>
        <v>0</v>
      </c>
      <c r="V30" s="12"/>
    </row>
    <row r="31" spans="1:22" ht="12">
      <c r="A31" s="2" t="str">
        <f>'TRB Record'!A31</f>
        <v>replicate 15</v>
      </c>
      <c r="C31" s="10">
        <f>'TRB Record'!C31</f>
        <v>0</v>
      </c>
      <c r="E31" s="4">
        <f>(D31*'% solids Extr Free'!J32)/100</f>
        <v>0</v>
      </c>
      <c r="H31" s="4">
        <f t="shared" si="0"/>
        <v>0</v>
      </c>
      <c r="I31" s="14"/>
      <c r="J31" s="12">
        <f t="shared" si="1"/>
        <v>0</v>
      </c>
      <c r="K31" s="12">
        <f t="shared" si="2"/>
        <v>0</v>
      </c>
      <c r="L31" s="12">
        <f t="shared" si="3"/>
        <v>0</v>
      </c>
      <c r="Q31" s="45" t="e">
        <f t="shared" si="4"/>
        <v>#DIV/0!</v>
      </c>
      <c r="S31" s="3">
        <v>86.73</v>
      </c>
      <c r="T31" s="12" t="e">
        <f t="shared" si="5"/>
        <v>#DIV/0!</v>
      </c>
      <c r="U31" s="12">
        <f t="shared" si="6"/>
        <v>0</v>
      </c>
      <c r="V31" s="12">
        <f>AVERAGE(U30:U31)</f>
        <v>0</v>
      </c>
    </row>
    <row r="32" spans="1:22" ht="12">
      <c r="A32" s="2">
        <f>'TRB Record'!A32</f>
        <v>16</v>
      </c>
      <c r="C32" s="10">
        <f>'TRB Record'!C32</f>
        <v>0</v>
      </c>
      <c r="D32" s="13"/>
      <c r="E32" s="4">
        <f>(D32*'% solids Extr Free'!J34)/100</f>
        <v>0</v>
      </c>
      <c r="F32" s="14"/>
      <c r="G32" s="14"/>
      <c r="H32" s="4">
        <f t="shared" si="0"/>
        <v>0</v>
      </c>
      <c r="I32" s="14"/>
      <c r="J32" s="12">
        <f t="shared" si="1"/>
        <v>0</v>
      </c>
      <c r="K32" s="12">
        <f t="shared" si="2"/>
        <v>0</v>
      </c>
      <c r="L32" s="12">
        <f t="shared" si="3"/>
        <v>0</v>
      </c>
      <c r="M32" s="59"/>
      <c r="Q32" s="45" t="e">
        <f t="shared" si="4"/>
        <v>#DIV/0!</v>
      </c>
      <c r="S32" s="3">
        <v>86.73</v>
      </c>
      <c r="T32" s="12" t="e">
        <f t="shared" si="5"/>
        <v>#DIV/0!</v>
      </c>
      <c r="U32" s="12">
        <f t="shared" si="6"/>
        <v>0</v>
      </c>
      <c r="V32" s="12"/>
    </row>
    <row r="33" spans="1:22" ht="12">
      <c r="A33" s="2" t="str">
        <f>'TRB Record'!A33</f>
        <v>replicate 16</v>
      </c>
      <c r="C33" s="10">
        <f>'TRB Record'!C33</f>
        <v>0</v>
      </c>
      <c r="D33" s="13"/>
      <c r="E33" s="4">
        <f>(D33*'% solids Extr Free'!J34)/100</f>
        <v>0</v>
      </c>
      <c r="F33" s="14"/>
      <c r="G33" s="14"/>
      <c r="H33" s="4">
        <f t="shared" si="0"/>
        <v>0</v>
      </c>
      <c r="I33" s="14"/>
      <c r="J33" s="12">
        <f t="shared" si="1"/>
        <v>0</v>
      </c>
      <c r="K33" s="12">
        <f t="shared" si="2"/>
        <v>0</v>
      </c>
      <c r="L33" s="12">
        <f t="shared" si="3"/>
        <v>0</v>
      </c>
      <c r="M33" s="59"/>
      <c r="Q33" s="45" t="e">
        <f t="shared" si="4"/>
        <v>#DIV/0!</v>
      </c>
      <c r="S33" s="3">
        <v>86.73</v>
      </c>
      <c r="T33" s="12" t="e">
        <f t="shared" si="5"/>
        <v>#DIV/0!</v>
      </c>
      <c r="U33" s="12">
        <f t="shared" si="6"/>
        <v>0</v>
      </c>
      <c r="V33" s="12">
        <f>AVERAGE(U32:U33)</f>
        <v>0</v>
      </c>
    </row>
    <row r="34" spans="1:22" ht="12">
      <c r="A34" s="2">
        <f>'TRB Record'!A34</f>
        <v>17</v>
      </c>
      <c r="C34" s="10">
        <f>'TRB Record'!C34</f>
        <v>0</v>
      </c>
      <c r="D34" s="13"/>
      <c r="E34" s="4">
        <f>(D34*'% solids Extr Free'!J36)/100</f>
        <v>0</v>
      </c>
      <c r="F34" s="14"/>
      <c r="G34" s="14"/>
      <c r="H34" s="4">
        <f t="shared" si="0"/>
        <v>0</v>
      </c>
      <c r="I34" s="14"/>
      <c r="J34" s="12">
        <f t="shared" si="1"/>
        <v>0</v>
      </c>
      <c r="K34" s="12">
        <f t="shared" si="2"/>
        <v>0</v>
      </c>
      <c r="L34" s="12">
        <f t="shared" si="3"/>
        <v>0</v>
      </c>
      <c r="M34" s="59"/>
      <c r="Q34" s="45" t="e">
        <f t="shared" si="4"/>
        <v>#DIV/0!</v>
      </c>
      <c r="S34" s="3">
        <v>86.73</v>
      </c>
      <c r="T34" s="12" t="e">
        <f t="shared" si="5"/>
        <v>#DIV/0!</v>
      </c>
      <c r="U34" s="12">
        <f t="shared" si="6"/>
        <v>0</v>
      </c>
      <c r="V34" s="12"/>
    </row>
    <row r="35" spans="1:22" ht="12">
      <c r="A35" s="2" t="str">
        <f>'TRB Record'!A35</f>
        <v>replicate 17</v>
      </c>
      <c r="C35" s="10">
        <f>'TRB Record'!C35</f>
        <v>0</v>
      </c>
      <c r="D35" s="13"/>
      <c r="E35" s="4">
        <f>(D35*'% solids Extr Free'!J36)/100</f>
        <v>0</v>
      </c>
      <c r="F35" s="14"/>
      <c r="G35" s="14"/>
      <c r="H35" s="4">
        <f t="shared" si="0"/>
        <v>0</v>
      </c>
      <c r="I35" s="14"/>
      <c r="J35" s="12">
        <f t="shared" si="1"/>
        <v>0</v>
      </c>
      <c r="K35" s="12">
        <f t="shared" si="2"/>
        <v>0</v>
      </c>
      <c r="L35" s="12">
        <f t="shared" si="3"/>
        <v>0</v>
      </c>
      <c r="M35" s="59"/>
      <c r="Q35" s="45" t="e">
        <f t="shared" si="4"/>
        <v>#DIV/0!</v>
      </c>
      <c r="S35" s="3">
        <v>86.73</v>
      </c>
      <c r="T35" s="12" t="e">
        <f t="shared" si="5"/>
        <v>#DIV/0!</v>
      </c>
      <c r="U35" s="12">
        <f t="shared" si="6"/>
        <v>0</v>
      </c>
      <c r="V35" s="12">
        <f>AVERAGE(U34:U35)</f>
        <v>0</v>
      </c>
    </row>
    <row r="36" spans="1:22" ht="12">
      <c r="A36" s="2">
        <f>'TRB Record'!A36</f>
        <v>18</v>
      </c>
      <c r="C36" s="10">
        <f>'TRB Record'!C36</f>
        <v>0</v>
      </c>
      <c r="D36" s="13"/>
      <c r="E36" s="4">
        <f>(D36*'% solids Extr Free'!J38)/100</f>
        <v>0</v>
      </c>
      <c r="F36" s="14"/>
      <c r="G36" s="14"/>
      <c r="H36" s="4">
        <f t="shared" si="0"/>
        <v>0</v>
      </c>
      <c r="I36" s="14"/>
      <c r="J36" s="12">
        <f t="shared" si="1"/>
        <v>0</v>
      </c>
      <c r="K36" s="12">
        <f t="shared" si="2"/>
        <v>0</v>
      </c>
      <c r="L36" s="12">
        <f t="shared" si="3"/>
        <v>0</v>
      </c>
      <c r="M36" s="59"/>
      <c r="Q36" s="45" t="e">
        <f t="shared" si="4"/>
        <v>#DIV/0!</v>
      </c>
      <c r="S36" s="3">
        <v>86.73</v>
      </c>
      <c r="T36" s="12" t="e">
        <f t="shared" si="5"/>
        <v>#DIV/0!</v>
      </c>
      <c r="U36" s="12">
        <f t="shared" si="6"/>
        <v>0</v>
      </c>
      <c r="V36" s="12"/>
    </row>
    <row r="37" spans="1:22" ht="12">
      <c r="A37" s="2" t="str">
        <f>'TRB Record'!A37</f>
        <v>replicate 18</v>
      </c>
      <c r="C37" s="10">
        <f>'TRB Record'!C37</f>
        <v>0</v>
      </c>
      <c r="D37" s="13"/>
      <c r="E37" s="4">
        <f>(D37*'% solids Extr Free'!J38)/100</f>
        <v>0</v>
      </c>
      <c r="F37" s="14"/>
      <c r="G37" s="14"/>
      <c r="H37" s="4">
        <f t="shared" si="0"/>
        <v>0</v>
      </c>
      <c r="I37" s="14"/>
      <c r="J37" s="12">
        <f t="shared" si="1"/>
        <v>0</v>
      </c>
      <c r="K37" s="12">
        <f t="shared" si="2"/>
        <v>0</v>
      </c>
      <c r="L37" s="12">
        <f t="shared" si="3"/>
        <v>0</v>
      </c>
      <c r="M37" s="59"/>
      <c r="Q37" s="45" t="e">
        <f t="shared" si="4"/>
        <v>#DIV/0!</v>
      </c>
      <c r="S37" s="3">
        <v>86.73</v>
      </c>
      <c r="T37" s="12" t="e">
        <f t="shared" si="5"/>
        <v>#DIV/0!</v>
      </c>
      <c r="U37" s="12">
        <f t="shared" si="6"/>
        <v>0</v>
      </c>
      <c r="V37" s="12">
        <f>AVERAGE(U36:U37)</f>
        <v>0</v>
      </c>
    </row>
    <row r="38" spans="1:22" ht="12">
      <c r="A38" s="2">
        <f>'TRB Record'!A38</f>
        <v>19</v>
      </c>
      <c r="C38" s="10">
        <f>'TRB Record'!C38</f>
        <v>0</v>
      </c>
      <c r="D38" s="13"/>
      <c r="E38" s="4">
        <f>(D38*'% solids Extr Free'!J40)/100</f>
        <v>0</v>
      </c>
      <c r="F38" s="14"/>
      <c r="G38" s="14"/>
      <c r="H38" s="4">
        <f t="shared" si="0"/>
        <v>0</v>
      </c>
      <c r="I38" s="14"/>
      <c r="J38" s="12">
        <f t="shared" si="1"/>
        <v>0</v>
      </c>
      <c r="K38" s="12">
        <f t="shared" si="2"/>
        <v>0</v>
      </c>
      <c r="L38" s="12">
        <f t="shared" si="3"/>
        <v>0</v>
      </c>
      <c r="M38" s="59"/>
      <c r="Q38" s="45" t="e">
        <f t="shared" si="4"/>
        <v>#DIV/0!</v>
      </c>
      <c r="S38" s="3">
        <v>86.73</v>
      </c>
      <c r="T38" s="12" t="e">
        <f t="shared" si="5"/>
        <v>#DIV/0!</v>
      </c>
      <c r="U38" s="12">
        <f t="shared" si="6"/>
        <v>0</v>
      </c>
      <c r="V38" s="12"/>
    </row>
    <row r="39" spans="1:22" ht="12">
      <c r="A39" s="2" t="str">
        <f>'TRB Record'!A39</f>
        <v>replicate 19</v>
      </c>
      <c r="C39" s="10">
        <f>'TRB Record'!C39</f>
        <v>0</v>
      </c>
      <c r="D39" s="13"/>
      <c r="E39" s="4">
        <f>(D39*'% solids Extr Free'!J40)/100</f>
        <v>0</v>
      </c>
      <c r="F39" s="14"/>
      <c r="G39" s="14"/>
      <c r="H39" s="4">
        <f t="shared" si="0"/>
        <v>0</v>
      </c>
      <c r="I39" s="14"/>
      <c r="J39" s="12">
        <f t="shared" si="1"/>
        <v>0</v>
      </c>
      <c r="K39" s="12">
        <f t="shared" si="2"/>
        <v>0</v>
      </c>
      <c r="L39" s="12">
        <f t="shared" si="3"/>
        <v>0</v>
      </c>
      <c r="M39" s="59"/>
      <c r="Q39" s="45" t="e">
        <f t="shared" si="4"/>
        <v>#DIV/0!</v>
      </c>
      <c r="S39" s="3">
        <v>86.73</v>
      </c>
      <c r="T39" s="12" t="e">
        <f t="shared" si="5"/>
        <v>#DIV/0!</v>
      </c>
      <c r="U39" s="12">
        <f t="shared" si="6"/>
        <v>0</v>
      </c>
      <c r="V39" s="12">
        <f>AVERAGE(U38:U39)</f>
        <v>0</v>
      </c>
    </row>
    <row r="40" spans="1:22" ht="12">
      <c r="A40" s="2">
        <f>'TRB Record'!A40</f>
        <v>20</v>
      </c>
      <c r="C40" s="10">
        <f>'TRB Record'!C40</f>
        <v>0</v>
      </c>
      <c r="D40" s="13"/>
      <c r="E40" s="4">
        <f>(D40*'% solids Extr Free'!J42)/100</f>
        <v>0</v>
      </c>
      <c r="F40" s="14"/>
      <c r="G40" s="14"/>
      <c r="H40" s="4">
        <f t="shared" si="0"/>
        <v>0</v>
      </c>
      <c r="I40" s="14"/>
      <c r="J40" s="12">
        <f t="shared" si="1"/>
        <v>0</v>
      </c>
      <c r="K40" s="12">
        <f t="shared" si="2"/>
        <v>0</v>
      </c>
      <c r="L40" s="12">
        <f t="shared" si="3"/>
        <v>0</v>
      </c>
      <c r="M40" s="59"/>
      <c r="Q40" s="45" t="e">
        <f t="shared" si="4"/>
        <v>#DIV/0!</v>
      </c>
      <c r="S40" s="3">
        <v>86.73</v>
      </c>
      <c r="T40" s="12" t="e">
        <f t="shared" si="5"/>
        <v>#DIV/0!</v>
      </c>
      <c r="U40" s="12">
        <f t="shared" si="6"/>
        <v>0</v>
      </c>
      <c r="V40" s="12"/>
    </row>
    <row r="41" spans="1:22" ht="12">
      <c r="A41" s="2" t="str">
        <f>'TRB Record'!A41</f>
        <v>replicate 20</v>
      </c>
      <c r="C41" s="10">
        <f>'TRB Record'!C41</f>
        <v>0</v>
      </c>
      <c r="D41" s="13"/>
      <c r="E41" s="4">
        <f>(D41*'% solids Extr Free'!J42)/100</f>
        <v>0</v>
      </c>
      <c r="F41" s="14"/>
      <c r="G41" s="14"/>
      <c r="H41" s="4">
        <f t="shared" si="0"/>
        <v>0</v>
      </c>
      <c r="I41" s="14"/>
      <c r="J41" s="12">
        <f t="shared" si="1"/>
        <v>0</v>
      </c>
      <c r="K41" s="12">
        <f t="shared" si="2"/>
        <v>0</v>
      </c>
      <c r="L41" s="12">
        <f t="shared" si="3"/>
        <v>0</v>
      </c>
      <c r="M41" s="59"/>
      <c r="Q41" s="45" t="e">
        <f t="shared" si="4"/>
        <v>#DIV/0!</v>
      </c>
      <c r="S41" s="3">
        <v>86.73</v>
      </c>
      <c r="T41" s="12" t="e">
        <f t="shared" si="5"/>
        <v>#DIV/0!</v>
      </c>
      <c r="U41" s="12">
        <f t="shared" si="6"/>
        <v>0</v>
      </c>
      <c r="V41" s="12">
        <f>AVERAGE(U40:U41)</f>
        <v>0</v>
      </c>
    </row>
    <row r="42" spans="1:22" ht="12">
      <c r="A42" s="2">
        <f>'TRB Record'!A42</f>
        <v>21</v>
      </c>
      <c r="C42" s="10">
        <f>'TRB Record'!C42</f>
        <v>0</v>
      </c>
      <c r="E42" s="4">
        <f>(D42*'% solids Extr Free'!J44)/100</f>
        <v>0</v>
      </c>
      <c r="H42" s="4">
        <f t="shared" si="0"/>
        <v>0</v>
      </c>
      <c r="I42" s="14"/>
      <c r="J42" s="12">
        <f t="shared" si="1"/>
        <v>0</v>
      </c>
      <c r="K42" s="12">
        <f t="shared" si="2"/>
        <v>0</v>
      </c>
      <c r="L42" s="12">
        <f t="shared" si="3"/>
        <v>0</v>
      </c>
      <c r="Q42" s="45" t="e">
        <f t="shared" si="4"/>
        <v>#DIV/0!</v>
      </c>
      <c r="S42" s="3">
        <v>86.73</v>
      </c>
      <c r="T42" s="12" t="e">
        <f t="shared" si="5"/>
        <v>#DIV/0!</v>
      </c>
      <c r="U42" s="12">
        <f t="shared" si="6"/>
        <v>0</v>
      </c>
      <c r="V42" s="12"/>
    </row>
    <row r="43" spans="1:22" ht="12">
      <c r="A43" s="2" t="str">
        <f>'TRB Record'!A43</f>
        <v>replicate 21</v>
      </c>
      <c r="C43" s="10">
        <f>'TRB Record'!C43</f>
        <v>0</v>
      </c>
      <c r="E43" s="4">
        <f>(D43*'% solids Extr Free'!J44)/100</f>
        <v>0</v>
      </c>
      <c r="H43" s="4">
        <f t="shared" si="0"/>
        <v>0</v>
      </c>
      <c r="I43" s="14"/>
      <c r="J43" s="12">
        <f t="shared" si="1"/>
        <v>0</v>
      </c>
      <c r="K43" s="12">
        <f t="shared" si="2"/>
        <v>0</v>
      </c>
      <c r="L43" s="12">
        <f t="shared" si="3"/>
        <v>0</v>
      </c>
      <c r="Q43" s="45" t="e">
        <f t="shared" si="4"/>
        <v>#DIV/0!</v>
      </c>
      <c r="S43" s="3">
        <v>86.73</v>
      </c>
      <c r="T43" s="12" t="e">
        <f t="shared" si="5"/>
        <v>#DIV/0!</v>
      </c>
      <c r="U43" s="12">
        <f t="shared" si="6"/>
        <v>0</v>
      </c>
      <c r="V43" s="12">
        <f>AVERAGE(U42:U43)</f>
        <v>0</v>
      </c>
    </row>
    <row r="44" spans="1:22" ht="12">
      <c r="A44" s="2">
        <f>'TRB Record'!A44</f>
        <v>22</v>
      </c>
      <c r="C44" s="10">
        <f>'TRB Record'!C44</f>
        <v>0</v>
      </c>
      <c r="D44" s="13"/>
      <c r="E44" s="4">
        <f>(D44*'% solids Extr Free'!J46)/100</f>
        <v>0</v>
      </c>
      <c r="F44" s="14"/>
      <c r="G44" s="14"/>
      <c r="H44" s="4">
        <f t="shared" si="0"/>
        <v>0</v>
      </c>
      <c r="I44" s="14"/>
      <c r="J44" s="12">
        <f t="shared" si="1"/>
        <v>0</v>
      </c>
      <c r="K44" s="12">
        <f t="shared" si="2"/>
        <v>0</v>
      </c>
      <c r="L44" s="12">
        <f t="shared" si="3"/>
        <v>0</v>
      </c>
      <c r="M44" s="59"/>
      <c r="Q44" s="45" t="e">
        <f t="shared" si="4"/>
        <v>#DIV/0!</v>
      </c>
      <c r="S44" s="3">
        <v>86.73</v>
      </c>
      <c r="T44" s="12" t="e">
        <f t="shared" si="5"/>
        <v>#DIV/0!</v>
      </c>
      <c r="U44" s="12">
        <f t="shared" si="6"/>
        <v>0</v>
      </c>
      <c r="V44" s="12"/>
    </row>
    <row r="45" spans="1:22" ht="12">
      <c r="A45" s="2" t="str">
        <f>'TRB Record'!A45</f>
        <v>replicate 22</v>
      </c>
      <c r="C45" s="10">
        <f>'TRB Record'!C45</f>
        <v>0</v>
      </c>
      <c r="D45" s="13"/>
      <c r="E45" s="4">
        <f>(D45*'% solids Extr Free'!J46)/100</f>
        <v>0</v>
      </c>
      <c r="F45" s="14"/>
      <c r="G45" s="14"/>
      <c r="H45" s="4">
        <f t="shared" si="0"/>
        <v>0</v>
      </c>
      <c r="I45" s="14"/>
      <c r="J45" s="12">
        <f t="shared" si="1"/>
        <v>0</v>
      </c>
      <c r="K45" s="12">
        <f t="shared" si="2"/>
        <v>0</v>
      </c>
      <c r="L45" s="12">
        <f t="shared" si="3"/>
        <v>0</v>
      </c>
      <c r="M45" s="59"/>
      <c r="Q45" s="45" t="e">
        <f t="shared" si="4"/>
        <v>#DIV/0!</v>
      </c>
      <c r="S45" s="3">
        <v>86.73</v>
      </c>
      <c r="T45" s="12" t="e">
        <f t="shared" si="5"/>
        <v>#DIV/0!</v>
      </c>
      <c r="U45" s="12">
        <f t="shared" si="6"/>
        <v>0</v>
      </c>
      <c r="V45" s="12">
        <f>AVERAGE(U44:U45)</f>
        <v>0</v>
      </c>
    </row>
    <row r="46" spans="1:22" ht="12">
      <c r="A46" s="2">
        <f>'TRB Record'!A46</f>
        <v>23</v>
      </c>
      <c r="C46" s="10">
        <f>'TRB Record'!C46</f>
        <v>0</v>
      </c>
      <c r="D46" s="13"/>
      <c r="E46" s="4">
        <f>(D46*'% solids Extr Free'!J48)/100</f>
        <v>0</v>
      </c>
      <c r="F46" s="14"/>
      <c r="G46" s="14"/>
      <c r="H46" s="4">
        <f t="shared" si="0"/>
        <v>0</v>
      </c>
      <c r="I46" s="14"/>
      <c r="J46" s="12">
        <f t="shared" si="1"/>
        <v>0</v>
      </c>
      <c r="K46" s="12">
        <f t="shared" si="2"/>
        <v>0</v>
      </c>
      <c r="L46" s="12">
        <f t="shared" si="3"/>
        <v>0</v>
      </c>
      <c r="M46" s="59"/>
      <c r="Q46" s="45" t="e">
        <f t="shared" si="4"/>
        <v>#DIV/0!</v>
      </c>
      <c r="S46" s="3">
        <v>86.73</v>
      </c>
      <c r="T46" s="12" t="e">
        <f t="shared" si="5"/>
        <v>#DIV/0!</v>
      </c>
      <c r="U46" s="12">
        <f t="shared" si="6"/>
        <v>0</v>
      </c>
      <c r="V46" s="12"/>
    </row>
    <row r="47" spans="1:22" ht="12">
      <c r="A47" s="2" t="str">
        <f>'TRB Record'!A47</f>
        <v>replicate 23</v>
      </c>
      <c r="C47" s="10">
        <f>'TRB Record'!C47</f>
        <v>0</v>
      </c>
      <c r="D47" s="13"/>
      <c r="E47" s="4">
        <f>(D47*'% solids Extr Free'!J48)/100</f>
        <v>0</v>
      </c>
      <c r="F47" s="14"/>
      <c r="G47" s="14"/>
      <c r="H47" s="4">
        <f t="shared" si="0"/>
        <v>0</v>
      </c>
      <c r="I47" s="14"/>
      <c r="J47" s="12">
        <f t="shared" si="1"/>
        <v>0</v>
      </c>
      <c r="K47" s="12">
        <f t="shared" si="2"/>
        <v>0</v>
      </c>
      <c r="L47" s="12">
        <f t="shared" si="3"/>
        <v>0</v>
      </c>
      <c r="M47" s="59"/>
      <c r="Q47" s="45" t="e">
        <f t="shared" si="4"/>
        <v>#DIV/0!</v>
      </c>
      <c r="S47" s="3">
        <v>86.73</v>
      </c>
      <c r="T47" s="12" t="e">
        <f t="shared" si="5"/>
        <v>#DIV/0!</v>
      </c>
      <c r="U47" s="12">
        <f t="shared" si="6"/>
        <v>0</v>
      </c>
      <c r="V47" s="12">
        <f>AVERAGE(U46:U47)</f>
        <v>0</v>
      </c>
    </row>
    <row r="48" spans="1:22" ht="12">
      <c r="A48" s="2">
        <f>'TRB Record'!A48</f>
        <v>24</v>
      </c>
      <c r="C48" s="10">
        <f>'TRB Record'!C48</f>
        <v>0</v>
      </c>
      <c r="D48" s="13"/>
      <c r="E48" s="4">
        <f>(D48*'% solids Extr Free'!J50)/100</f>
        <v>0</v>
      </c>
      <c r="F48" s="14"/>
      <c r="G48" s="14"/>
      <c r="H48" s="4">
        <f t="shared" si="0"/>
        <v>0</v>
      </c>
      <c r="I48" s="14"/>
      <c r="J48" s="12">
        <f t="shared" si="1"/>
        <v>0</v>
      </c>
      <c r="K48" s="12">
        <f t="shared" si="2"/>
        <v>0</v>
      </c>
      <c r="L48" s="12">
        <f t="shared" si="3"/>
        <v>0</v>
      </c>
      <c r="M48" s="59"/>
      <c r="Q48" s="45" t="e">
        <f t="shared" si="4"/>
        <v>#DIV/0!</v>
      </c>
      <c r="S48" s="3">
        <v>86.73</v>
      </c>
      <c r="T48" s="12" t="e">
        <f t="shared" si="5"/>
        <v>#DIV/0!</v>
      </c>
      <c r="U48" s="12">
        <f t="shared" si="6"/>
        <v>0</v>
      </c>
      <c r="V48" s="12"/>
    </row>
    <row r="49" spans="1:22" ht="12">
      <c r="A49" s="2" t="str">
        <f>'TRB Record'!A49</f>
        <v>replicate 24</v>
      </c>
      <c r="C49" s="10">
        <f>'TRB Record'!C49</f>
        <v>0</v>
      </c>
      <c r="D49" s="13"/>
      <c r="E49" s="4">
        <f>(D49*'% solids Extr Free'!J50)/100</f>
        <v>0</v>
      </c>
      <c r="F49" s="14"/>
      <c r="G49" s="14"/>
      <c r="H49" s="4">
        <f t="shared" si="0"/>
        <v>0</v>
      </c>
      <c r="I49" s="14"/>
      <c r="J49" s="12">
        <f t="shared" si="1"/>
        <v>0</v>
      </c>
      <c r="K49" s="12">
        <f t="shared" si="2"/>
        <v>0</v>
      </c>
      <c r="L49" s="12">
        <f t="shared" si="3"/>
        <v>0</v>
      </c>
      <c r="M49" s="59"/>
      <c r="Q49" s="45" t="e">
        <f t="shared" si="4"/>
        <v>#DIV/0!</v>
      </c>
      <c r="S49" s="3">
        <v>86.73</v>
      </c>
      <c r="T49" s="12" t="e">
        <f t="shared" si="5"/>
        <v>#DIV/0!</v>
      </c>
      <c r="U49" s="12">
        <f t="shared" si="6"/>
        <v>0</v>
      </c>
      <c r="V49" s="12">
        <f>AVERAGE(U48:U49)</f>
        <v>0</v>
      </c>
    </row>
    <row r="50" spans="1:22" ht="12">
      <c r="A50" s="2">
        <f>'TRB Record'!A50</f>
        <v>25</v>
      </c>
      <c r="C50" s="10">
        <f>'TRB Record'!C50</f>
        <v>0</v>
      </c>
      <c r="D50" s="13"/>
      <c r="E50" s="4">
        <f>(D50*'% solids Extr Free'!J52)/100</f>
        <v>0</v>
      </c>
      <c r="F50" s="14"/>
      <c r="G50" s="14"/>
      <c r="H50" s="4">
        <f aca="true" t="shared" si="7" ref="H50:H61">(G50-F50)*1000</f>
        <v>0</v>
      </c>
      <c r="I50" s="14"/>
      <c r="J50" s="12">
        <f aca="true" t="shared" si="8" ref="J50:J61">(I50-F50)*1000</f>
        <v>0</v>
      </c>
      <c r="K50" s="12">
        <f aca="true" t="shared" si="9" ref="K50:K61">H50-J50</f>
        <v>0</v>
      </c>
      <c r="L50" s="12">
        <f t="shared" si="3"/>
        <v>0</v>
      </c>
      <c r="M50" s="59"/>
      <c r="Q50" s="45" t="e">
        <f t="shared" si="4"/>
        <v>#DIV/0!</v>
      </c>
      <c r="S50" s="3">
        <v>86.73</v>
      </c>
      <c r="T50" s="12" t="e">
        <f t="shared" si="5"/>
        <v>#DIV/0!</v>
      </c>
      <c r="U50" s="12">
        <f t="shared" si="6"/>
        <v>0</v>
      </c>
      <c r="V50" s="12"/>
    </row>
    <row r="51" spans="1:22" ht="12">
      <c r="A51" s="2" t="str">
        <f>'TRB Record'!A51</f>
        <v>replicate 25</v>
      </c>
      <c r="C51" s="10">
        <f>'TRB Record'!C51</f>
        <v>0</v>
      </c>
      <c r="D51" s="13"/>
      <c r="E51" s="4">
        <f>(D51*'% solids Extr Free'!J52)/100</f>
        <v>0</v>
      </c>
      <c r="F51" s="14"/>
      <c r="G51" s="14"/>
      <c r="H51" s="4">
        <f t="shared" si="7"/>
        <v>0</v>
      </c>
      <c r="I51" s="14"/>
      <c r="J51" s="12">
        <f t="shared" si="8"/>
        <v>0</v>
      </c>
      <c r="K51" s="12">
        <f t="shared" si="9"/>
        <v>0</v>
      </c>
      <c r="L51" s="12">
        <f t="shared" si="3"/>
        <v>0</v>
      </c>
      <c r="M51" s="59"/>
      <c r="Q51" s="45" t="e">
        <f t="shared" si="4"/>
        <v>#DIV/0!</v>
      </c>
      <c r="S51" s="3">
        <v>86.73</v>
      </c>
      <c r="T51" s="12" t="e">
        <f t="shared" si="5"/>
        <v>#DIV/0!</v>
      </c>
      <c r="U51" s="12">
        <f t="shared" si="6"/>
        <v>0</v>
      </c>
      <c r="V51" s="12">
        <f>AVERAGE(U50:U51)</f>
        <v>0</v>
      </c>
    </row>
    <row r="52" spans="1:22" ht="12">
      <c r="A52" s="2">
        <f>'TRB Record'!A52</f>
        <v>26</v>
      </c>
      <c r="C52" s="10">
        <f>'TRB Record'!C52</f>
        <v>0</v>
      </c>
      <c r="D52" s="13"/>
      <c r="E52" s="4">
        <f>(D52*'% solids Extr Free'!J54)/100</f>
        <v>0</v>
      </c>
      <c r="F52" s="14"/>
      <c r="G52" s="14"/>
      <c r="H52" s="4">
        <f t="shared" si="7"/>
        <v>0</v>
      </c>
      <c r="I52" s="14"/>
      <c r="J52" s="12">
        <f t="shared" si="8"/>
        <v>0</v>
      </c>
      <c r="K52" s="12">
        <f t="shared" si="9"/>
        <v>0</v>
      </c>
      <c r="L52" s="12">
        <f t="shared" si="3"/>
        <v>0</v>
      </c>
      <c r="M52" s="59"/>
      <c r="Q52" s="45" t="e">
        <f t="shared" si="4"/>
        <v>#DIV/0!</v>
      </c>
      <c r="S52" s="3">
        <v>86.73</v>
      </c>
      <c r="T52" s="12" t="e">
        <f t="shared" si="5"/>
        <v>#DIV/0!</v>
      </c>
      <c r="U52" s="12">
        <f t="shared" si="6"/>
        <v>0</v>
      </c>
      <c r="V52" s="12"/>
    </row>
    <row r="53" spans="1:22" ht="12">
      <c r="A53" s="2" t="str">
        <f>'TRB Record'!A53</f>
        <v>replicate 26</v>
      </c>
      <c r="C53" s="10">
        <f>'TRB Record'!C53</f>
        <v>0</v>
      </c>
      <c r="D53" s="13"/>
      <c r="E53" s="4">
        <f>(D53*'% solids Extr Free'!J54)/100</f>
        <v>0</v>
      </c>
      <c r="F53" s="14"/>
      <c r="G53" s="14"/>
      <c r="H53" s="4">
        <f t="shared" si="7"/>
        <v>0</v>
      </c>
      <c r="I53" s="14"/>
      <c r="J53" s="12">
        <f t="shared" si="8"/>
        <v>0</v>
      </c>
      <c r="K53" s="12">
        <f t="shared" si="9"/>
        <v>0</v>
      </c>
      <c r="L53" s="12">
        <f t="shared" si="3"/>
        <v>0</v>
      </c>
      <c r="M53" s="59"/>
      <c r="Q53" s="45" t="e">
        <f t="shared" si="4"/>
        <v>#DIV/0!</v>
      </c>
      <c r="S53" s="3">
        <v>86.73</v>
      </c>
      <c r="T53" s="12" t="e">
        <f t="shared" si="5"/>
        <v>#DIV/0!</v>
      </c>
      <c r="U53" s="12">
        <f t="shared" si="6"/>
        <v>0</v>
      </c>
      <c r="V53" s="12">
        <f>AVERAGE(U52:U53)</f>
        <v>0</v>
      </c>
    </row>
    <row r="54" spans="1:22" ht="12">
      <c r="A54" s="2">
        <f>'TRB Record'!A54</f>
        <v>27</v>
      </c>
      <c r="C54" s="10">
        <f>'TRB Record'!C54</f>
        <v>0</v>
      </c>
      <c r="D54" s="13"/>
      <c r="E54" s="4">
        <f>(D54*'% solids Extr Free'!J56)/100</f>
        <v>0</v>
      </c>
      <c r="F54" s="14"/>
      <c r="G54" s="14"/>
      <c r="H54" s="4">
        <f t="shared" si="7"/>
        <v>0</v>
      </c>
      <c r="I54" s="14"/>
      <c r="J54" s="12">
        <f t="shared" si="8"/>
        <v>0</v>
      </c>
      <c r="K54" s="12">
        <f t="shared" si="9"/>
        <v>0</v>
      </c>
      <c r="L54" s="12">
        <f t="shared" si="3"/>
        <v>0</v>
      </c>
      <c r="M54" s="59"/>
      <c r="Q54" s="45" t="e">
        <f t="shared" si="4"/>
        <v>#DIV/0!</v>
      </c>
      <c r="S54" s="3">
        <v>86.73</v>
      </c>
      <c r="T54" s="12" t="e">
        <f t="shared" si="5"/>
        <v>#DIV/0!</v>
      </c>
      <c r="U54" s="12">
        <f t="shared" si="6"/>
        <v>0</v>
      </c>
      <c r="V54" s="12"/>
    </row>
    <row r="55" spans="1:22" ht="12">
      <c r="A55" s="2" t="str">
        <f>'TRB Record'!A55</f>
        <v>replicate 27</v>
      </c>
      <c r="C55" s="10">
        <f>'TRB Record'!C55</f>
        <v>0</v>
      </c>
      <c r="D55" s="13"/>
      <c r="E55" s="4">
        <f>(D55*'% solids Extr Free'!J56)/100</f>
        <v>0</v>
      </c>
      <c r="F55" s="14"/>
      <c r="G55" s="14"/>
      <c r="H55" s="4">
        <f t="shared" si="7"/>
        <v>0</v>
      </c>
      <c r="I55" s="14"/>
      <c r="J55" s="12">
        <f t="shared" si="8"/>
        <v>0</v>
      </c>
      <c r="K55" s="12">
        <f t="shared" si="9"/>
        <v>0</v>
      </c>
      <c r="L55" s="12">
        <f t="shared" si="3"/>
        <v>0</v>
      </c>
      <c r="M55" s="59"/>
      <c r="Q55" s="45" t="e">
        <f t="shared" si="4"/>
        <v>#DIV/0!</v>
      </c>
      <c r="S55" s="3">
        <v>86.73</v>
      </c>
      <c r="T55" s="12" t="e">
        <f t="shared" si="5"/>
        <v>#DIV/0!</v>
      </c>
      <c r="U55" s="12">
        <f t="shared" si="6"/>
        <v>0</v>
      </c>
      <c r="V55" s="12">
        <f>AVERAGE(U54:U55)</f>
        <v>0</v>
      </c>
    </row>
    <row r="56" spans="1:22" ht="12">
      <c r="A56" s="2">
        <f>'TRB Record'!A56</f>
        <v>28</v>
      </c>
      <c r="C56" s="10">
        <f>'TRB Record'!C56</f>
        <v>0</v>
      </c>
      <c r="D56" s="13"/>
      <c r="E56" s="4">
        <f>(D56*'% solids Extr Free'!J58)/100</f>
        <v>0</v>
      </c>
      <c r="F56" s="14"/>
      <c r="G56" s="14"/>
      <c r="H56" s="4">
        <f t="shared" si="7"/>
        <v>0</v>
      </c>
      <c r="I56" s="14"/>
      <c r="J56" s="12">
        <f t="shared" si="8"/>
        <v>0</v>
      </c>
      <c r="K56" s="12">
        <f t="shared" si="9"/>
        <v>0</v>
      </c>
      <c r="L56" s="12">
        <f t="shared" si="3"/>
        <v>0</v>
      </c>
      <c r="M56" s="59"/>
      <c r="Q56" s="45" t="e">
        <f t="shared" si="4"/>
        <v>#DIV/0!</v>
      </c>
      <c r="S56" s="3">
        <v>86.73</v>
      </c>
      <c r="T56" s="12" t="e">
        <f t="shared" si="5"/>
        <v>#DIV/0!</v>
      </c>
      <c r="U56" s="12">
        <f t="shared" si="6"/>
        <v>0</v>
      </c>
      <c r="V56" s="12"/>
    </row>
    <row r="57" spans="1:22" ht="12">
      <c r="A57" s="2" t="str">
        <f>'TRB Record'!A57</f>
        <v>replicate 28</v>
      </c>
      <c r="C57" s="10">
        <f>'TRB Record'!C57</f>
        <v>0</v>
      </c>
      <c r="D57" s="13"/>
      <c r="E57" s="4">
        <f>(D57*'% solids Extr Free'!J58)/100</f>
        <v>0</v>
      </c>
      <c r="F57" s="14"/>
      <c r="G57" s="14"/>
      <c r="H57" s="4">
        <f t="shared" si="7"/>
        <v>0</v>
      </c>
      <c r="I57" s="14"/>
      <c r="J57" s="12">
        <f t="shared" si="8"/>
        <v>0</v>
      </c>
      <c r="K57" s="12">
        <f t="shared" si="9"/>
        <v>0</v>
      </c>
      <c r="L57" s="12">
        <f t="shared" si="3"/>
        <v>0</v>
      </c>
      <c r="M57" s="59"/>
      <c r="Q57" s="45" t="e">
        <f t="shared" si="4"/>
        <v>#DIV/0!</v>
      </c>
      <c r="S57" s="3">
        <v>86.73</v>
      </c>
      <c r="T57" s="12" t="e">
        <f t="shared" si="5"/>
        <v>#DIV/0!</v>
      </c>
      <c r="U57" s="12">
        <f t="shared" si="6"/>
        <v>0</v>
      </c>
      <c r="V57" s="12">
        <f>AVERAGE(U56:U57)</f>
        <v>0</v>
      </c>
    </row>
    <row r="58" spans="1:22" ht="12">
      <c r="A58" s="2">
        <f>'TRB Record'!A58</f>
        <v>29</v>
      </c>
      <c r="C58" s="10">
        <f>'TRB Record'!C58</f>
        <v>0</v>
      </c>
      <c r="D58" s="13"/>
      <c r="E58" s="4">
        <f>(D58*'% solids Extr Free'!J60)/100</f>
        <v>0</v>
      </c>
      <c r="F58" s="14"/>
      <c r="G58" s="14"/>
      <c r="H58" s="4">
        <f t="shared" si="7"/>
        <v>0</v>
      </c>
      <c r="I58" s="14"/>
      <c r="J58" s="12">
        <f t="shared" si="8"/>
        <v>0</v>
      </c>
      <c r="K58" s="12">
        <f t="shared" si="9"/>
        <v>0</v>
      </c>
      <c r="L58" s="12">
        <f t="shared" si="3"/>
        <v>0</v>
      </c>
      <c r="M58" s="59"/>
      <c r="Q58" s="45" t="e">
        <f t="shared" si="4"/>
        <v>#DIV/0!</v>
      </c>
      <c r="S58" s="3">
        <v>86.73</v>
      </c>
      <c r="T58" s="12" t="e">
        <f t="shared" si="5"/>
        <v>#DIV/0!</v>
      </c>
      <c r="U58" s="12">
        <f t="shared" si="6"/>
        <v>0</v>
      </c>
      <c r="V58" s="12"/>
    </row>
    <row r="59" spans="1:22" ht="12">
      <c r="A59" s="2" t="str">
        <f>'TRB Record'!A59</f>
        <v>replicate 29</v>
      </c>
      <c r="C59" s="10">
        <f>'TRB Record'!C59</f>
        <v>0</v>
      </c>
      <c r="D59" s="13"/>
      <c r="E59" s="4">
        <f>(D59*'% solids Extr Free'!J60)/100</f>
        <v>0</v>
      </c>
      <c r="F59" s="14"/>
      <c r="G59" s="14"/>
      <c r="H59" s="4">
        <f t="shared" si="7"/>
        <v>0</v>
      </c>
      <c r="I59" s="14"/>
      <c r="J59" s="12">
        <f t="shared" si="8"/>
        <v>0</v>
      </c>
      <c r="K59" s="12">
        <f t="shared" si="9"/>
        <v>0</v>
      </c>
      <c r="L59" s="12">
        <f t="shared" si="3"/>
        <v>0</v>
      </c>
      <c r="M59" s="59"/>
      <c r="Q59" s="45" t="e">
        <f t="shared" si="4"/>
        <v>#DIV/0!</v>
      </c>
      <c r="S59" s="3">
        <v>86.73</v>
      </c>
      <c r="T59" s="12" t="e">
        <f t="shared" si="5"/>
        <v>#DIV/0!</v>
      </c>
      <c r="U59" s="12">
        <f t="shared" si="6"/>
        <v>0</v>
      </c>
      <c r="V59" s="12">
        <f>AVERAGE(U58:U59)</f>
        <v>0</v>
      </c>
    </row>
    <row r="60" spans="1:22" ht="12">
      <c r="A60" s="2">
        <f>'TRB Record'!A60</f>
        <v>30</v>
      </c>
      <c r="C60" s="10">
        <f>'TRB Record'!C60</f>
        <v>0</v>
      </c>
      <c r="D60" s="13"/>
      <c r="E60" s="4">
        <f>(D60*'% solids Extr Free'!J62)/100</f>
        <v>0</v>
      </c>
      <c r="F60" s="14"/>
      <c r="G60" s="14"/>
      <c r="H60" s="4">
        <f t="shared" si="7"/>
        <v>0</v>
      </c>
      <c r="I60" s="14"/>
      <c r="J60" s="12">
        <f t="shared" si="8"/>
        <v>0</v>
      </c>
      <c r="K60" s="12">
        <f t="shared" si="9"/>
        <v>0</v>
      </c>
      <c r="L60" s="12">
        <f t="shared" si="3"/>
        <v>0</v>
      </c>
      <c r="M60" s="59"/>
      <c r="Q60" s="45" t="e">
        <f t="shared" si="4"/>
        <v>#DIV/0!</v>
      </c>
      <c r="S60" s="3">
        <v>86.73</v>
      </c>
      <c r="T60" s="12" t="e">
        <f t="shared" si="5"/>
        <v>#DIV/0!</v>
      </c>
      <c r="U60" s="12">
        <f t="shared" si="6"/>
        <v>0</v>
      </c>
      <c r="V60" s="12"/>
    </row>
    <row r="61" spans="1:22" ht="12">
      <c r="A61" s="2" t="str">
        <f>'TRB Record'!A61</f>
        <v>replicate 30</v>
      </c>
      <c r="C61" s="10">
        <f>'TRB Record'!C61</f>
        <v>0</v>
      </c>
      <c r="D61" s="13"/>
      <c r="E61" s="4">
        <f>(D61*'% solids Extr Free'!J62)/100</f>
        <v>0</v>
      </c>
      <c r="F61" s="14"/>
      <c r="G61" s="14"/>
      <c r="H61" s="4">
        <f t="shared" si="7"/>
        <v>0</v>
      </c>
      <c r="I61" s="14"/>
      <c r="J61" s="12">
        <f t="shared" si="8"/>
        <v>0</v>
      </c>
      <c r="K61" s="12">
        <f t="shared" si="9"/>
        <v>0</v>
      </c>
      <c r="L61" s="12">
        <f t="shared" si="3"/>
        <v>0</v>
      </c>
      <c r="M61" s="59"/>
      <c r="Q61" s="45" t="e">
        <f t="shared" si="4"/>
        <v>#DIV/0!</v>
      </c>
      <c r="S61" s="3">
        <v>86.73</v>
      </c>
      <c r="T61" s="12" t="e">
        <f t="shared" si="5"/>
        <v>#DIV/0!</v>
      </c>
      <c r="U61" s="12">
        <f t="shared" si="6"/>
        <v>0</v>
      </c>
      <c r="V61" s="12">
        <f>AVERAGE(U60:U61)</f>
        <v>0</v>
      </c>
    </row>
  </sheetData>
  <sheetProtection sheet="1" objects="1" scenarios="1"/>
  <printOptions gridLines="1"/>
  <pageMargins left="0.75" right="0.75" top="1" bottom="1" header="0.5" footer="0.5"/>
  <pageSetup fitToHeight="5" fitToWidth="2" orientation="landscape" scale="73"/>
  <headerFooter alignWithMargins="0">
    <oddHeader>&amp;C&amp;A</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T27"/>
  <sheetViews>
    <sheetView zoomScalePageLayoutView="0" workbookViewId="0" topLeftCell="A1">
      <selection activeCell="Q3" sqref="Q3"/>
    </sheetView>
  </sheetViews>
  <sheetFormatPr defaultColWidth="9.00390625" defaultRowHeight="12"/>
  <cols>
    <col min="1" max="1" width="17.875" style="114" bestFit="1" customWidth="1"/>
    <col min="2" max="5" width="9.125" style="114" customWidth="1"/>
    <col min="6" max="6" width="7.25390625" style="114" bestFit="1" customWidth="1"/>
    <col min="7" max="7" width="9.125" style="114" customWidth="1"/>
    <col min="8" max="8" width="17.875" style="114" bestFit="1" customWidth="1"/>
    <col min="9" max="14" width="9.125" style="114" customWidth="1"/>
    <col min="15" max="15" width="17.875" style="114" bestFit="1" customWidth="1"/>
    <col min="16" max="16384" width="9.125" style="114" customWidth="1"/>
  </cols>
  <sheetData>
    <row r="1" spans="1:20" ht="13.5" thickBot="1">
      <c r="A1" s="91" t="s">
        <v>140</v>
      </c>
      <c r="B1" s="129" t="s">
        <v>148</v>
      </c>
      <c r="C1" s="129"/>
      <c r="D1" s="129"/>
      <c r="E1" s="129"/>
      <c r="F1" s="130"/>
      <c r="G1" s="113"/>
      <c r="H1" s="91" t="s">
        <v>140</v>
      </c>
      <c r="I1" s="129" t="s">
        <v>149</v>
      </c>
      <c r="J1" s="129"/>
      <c r="K1" s="129"/>
      <c r="L1" s="129"/>
      <c r="M1" s="130"/>
      <c r="N1" s="113"/>
      <c r="O1" s="91" t="s">
        <v>140</v>
      </c>
      <c r="P1" s="129" t="s">
        <v>150</v>
      </c>
      <c r="Q1" s="129"/>
      <c r="R1" s="129"/>
      <c r="S1" s="129"/>
      <c r="T1" s="130"/>
    </row>
    <row r="2" spans="1:20" ht="96" thickBot="1">
      <c r="A2" s="115"/>
      <c r="B2" s="116" t="s">
        <v>120</v>
      </c>
      <c r="C2" s="116" t="s">
        <v>121</v>
      </c>
      <c r="D2" s="116" t="s">
        <v>124</v>
      </c>
      <c r="E2" s="116" t="s">
        <v>123</v>
      </c>
      <c r="F2" s="80" t="s">
        <v>122</v>
      </c>
      <c r="G2" s="113"/>
      <c r="H2" s="115"/>
      <c r="I2" s="116" t="s">
        <v>120</v>
      </c>
      <c r="J2" s="116" t="s">
        <v>121</v>
      </c>
      <c r="K2" s="116" t="s">
        <v>124</v>
      </c>
      <c r="L2" s="116" t="s">
        <v>123</v>
      </c>
      <c r="M2" s="80" t="str">
        <f>F2</f>
        <v>Mannose (mg/ml)</v>
      </c>
      <c r="N2" s="113"/>
      <c r="O2" s="115"/>
      <c r="P2" s="116" t="s">
        <v>120</v>
      </c>
      <c r="Q2" s="116" t="s">
        <v>121</v>
      </c>
      <c r="R2" s="116" t="s">
        <v>124</v>
      </c>
      <c r="S2" s="116" t="s">
        <v>123</v>
      </c>
      <c r="T2" s="80" t="str">
        <f>F2</f>
        <v>Mannose (mg/ml)</v>
      </c>
    </row>
    <row r="3" spans="1:20" ht="13.5" thickBot="1">
      <c r="A3" s="92" t="s">
        <v>141</v>
      </c>
      <c r="B3" s="93" t="e">
        <f>AVERAGE(B7,B11,B15,B19,B23,B27)</f>
        <v>#DIV/0!</v>
      </c>
      <c r="C3" s="93" t="e">
        <f>AVERAGE(C7,C11,C15,C19,C23,C27)</f>
        <v>#DIV/0!</v>
      </c>
      <c r="D3" s="93" t="e">
        <f>AVERAGE(D7,D11,D15,D19,D23,D27)</f>
        <v>#DIV/0!</v>
      </c>
      <c r="E3" s="93" t="e">
        <f>AVERAGE(E7,E11,E15,E19,E23,E27)</f>
        <v>#DIV/0!</v>
      </c>
      <c r="F3" s="94" t="e">
        <f>AVERAGE(F7,F11,F15,F19,F23,F27)</f>
        <v>#DIV/0!</v>
      </c>
      <c r="G3" s="113"/>
      <c r="H3" s="92" t="s">
        <v>141</v>
      </c>
      <c r="I3" s="93" t="e">
        <f>AVERAGE(I7,I11,I15,I19,I23,I27)</f>
        <v>#DIV/0!</v>
      </c>
      <c r="J3" s="93" t="e">
        <f>AVERAGE(J7,J11,J15,J19,J23,J27)</f>
        <v>#DIV/0!</v>
      </c>
      <c r="K3" s="93" t="e">
        <f>AVERAGE(K7,K11,K15,K19,K23,K27)</f>
        <v>#DIV/0!</v>
      </c>
      <c r="L3" s="93" t="e">
        <f>AVERAGE(L7,L11,L15,L19,L23,L27)</f>
        <v>#DIV/0!</v>
      </c>
      <c r="M3" s="94" t="e">
        <f>AVERAGE(M7,M11,M15,M19,M23,M27)</f>
        <v>#DIV/0!</v>
      </c>
      <c r="N3" s="113"/>
      <c r="O3" s="92" t="s">
        <v>141</v>
      </c>
      <c r="P3" s="93" t="e">
        <f>AVERAGE(P7,P11,P15,P19,P23,P27)</f>
        <v>#DIV/0!</v>
      </c>
      <c r="Q3" s="93" t="e">
        <f>AVERAGE(Q7,Q11,Q15,Q19,Q23,Q27)</f>
        <v>#DIV/0!</v>
      </c>
      <c r="R3" s="93" t="e">
        <f>AVERAGE(R7,R11,R15,R19,R23,R27)</f>
        <v>#DIV/0!</v>
      </c>
      <c r="S3" s="93" t="e">
        <f>AVERAGE(S7,S11,S15,S19,S23,S27)</f>
        <v>#DIV/0!</v>
      </c>
      <c r="T3" s="94" t="e">
        <f>AVERAGE(T7,T11,T15,T19,T23,T27)</f>
        <v>#DIV/0!</v>
      </c>
    </row>
    <row r="4" spans="1:20" ht="12.75">
      <c r="A4" s="115"/>
      <c r="B4" s="117"/>
      <c r="C4" s="117"/>
      <c r="D4" s="117"/>
      <c r="E4" s="117"/>
      <c r="F4" s="118"/>
      <c r="G4" s="113"/>
      <c r="H4" s="115"/>
      <c r="I4" s="117"/>
      <c r="J4" s="117"/>
      <c r="K4" s="117"/>
      <c r="L4" s="117"/>
      <c r="M4" s="118"/>
      <c r="N4" s="113"/>
      <c r="O4" s="115"/>
      <c r="P4" s="117"/>
      <c r="Q4" s="117"/>
      <c r="R4" s="117"/>
      <c r="S4" s="117"/>
      <c r="T4" s="118"/>
    </row>
    <row r="5" spans="1:20" ht="12.75">
      <c r="A5" s="115" t="s">
        <v>142</v>
      </c>
      <c r="B5" s="119"/>
      <c r="C5" s="119"/>
      <c r="D5" s="119"/>
      <c r="E5" s="119"/>
      <c r="F5" s="120" t="s">
        <v>143</v>
      </c>
      <c r="G5" s="113"/>
      <c r="H5" s="115" t="s">
        <v>142</v>
      </c>
      <c r="I5" s="119"/>
      <c r="J5" s="119"/>
      <c r="K5" s="119"/>
      <c r="L5" s="119"/>
      <c r="M5" s="120"/>
      <c r="N5" s="113"/>
      <c r="O5" s="115" t="s">
        <v>142</v>
      </c>
      <c r="P5" s="119"/>
      <c r="Q5" s="119"/>
      <c r="R5" s="119"/>
      <c r="S5" s="119"/>
      <c r="T5" s="120"/>
    </row>
    <row r="6" spans="1:20" ht="12.75">
      <c r="A6" s="115" t="s">
        <v>144</v>
      </c>
      <c r="B6" s="119"/>
      <c r="C6" s="119"/>
      <c r="D6" s="119"/>
      <c r="E6" s="119"/>
      <c r="F6" s="120" t="s">
        <v>143</v>
      </c>
      <c r="G6" s="113"/>
      <c r="H6" s="115" t="s">
        <v>144</v>
      </c>
      <c r="I6" s="119"/>
      <c r="J6" s="119"/>
      <c r="K6" s="119"/>
      <c r="L6" s="119"/>
      <c r="M6" s="120"/>
      <c r="N6" s="113"/>
      <c r="O6" s="115" t="s">
        <v>144</v>
      </c>
      <c r="P6" s="119"/>
      <c r="Q6" s="119"/>
      <c r="R6" s="119"/>
      <c r="S6" s="119"/>
      <c r="T6" s="120"/>
    </row>
    <row r="7" spans="1:20" ht="12.75">
      <c r="A7" s="95" t="s">
        <v>145</v>
      </c>
      <c r="B7" s="96">
        <f>IF(B5&lt;&gt;"",B6/B5,"")</f>
      </c>
      <c r="C7" s="96">
        <f>IF(C5&lt;&gt;"",C6/C5,"")</f>
      </c>
      <c r="D7" s="96">
        <f>IF(D5&lt;&gt;"",D6/D5,"")</f>
      </c>
      <c r="E7" s="96">
        <f>IF(E5&lt;&gt;"",E6/E5,"")</f>
      </c>
      <c r="F7" s="121">
        <f>IF(F5&lt;&gt;"",F6/F5,"")</f>
      </c>
      <c r="G7" s="113"/>
      <c r="H7" s="95" t="s">
        <v>145</v>
      </c>
      <c r="I7" s="96">
        <f>IF(I5&lt;&gt;"",I6/I5,"")</f>
      </c>
      <c r="J7" s="96">
        <f>IF(J5&lt;&gt;"",J6/J5,"")</f>
      </c>
      <c r="K7" s="96">
        <f>IF(K5&lt;&gt;"",K6/K5,"")</f>
      </c>
      <c r="L7" s="96">
        <f>IF(L5&lt;&gt;"",L6/L5,"")</f>
      </c>
      <c r="M7" s="121">
        <f>IF(M5&lt;&gt;"",M6/M5,"")</f>
      </c>
      <c r="N7" s="113"/>
      <c r="O7" s="95" t="s">
        <v>145</v>
      </c>
      <c r="P7" s="96">
        <f>IF(P5&lt;&gt;"",P6/P5,"")</f>
      </c>
      <c r="Q7" s="96">
        <f>IF(Q5&lt;&gt;"",Q6/Q5,"")</f>
      </c>
      <c r="R7" s="96">
        <f>IF(R5&lt;&gt;"",R6/R5,"")</f>
      </c>
      <c r="S7" s="96">
        <f>IF(S5&lt;&gt;"",S6/S5,"")</f>
      </c>
      <c r="T7" s="121">
        <f>IF(T5&lt;&gt;"",T6/T5,"")</f>
      </c>
    </row>
    <row r="8" spans="1:20" ht="12.75">
      <c r="A8" s="115"/>
      <c r="B8" s="117"/>
      <c r="C8" s="117"/>
      <c r="D8" s="117"/>
      <c r="E8" s="117"/>
      <c r="F8" s="118"/>
      <c r="G8" s="113"/>
      <c r="H8" s="115"/>
      <c r="I8" s="117"/>
      <c r="J8" s="117"/>
      <c r="K8" s="117"/>
      <c r="L8" s="117"/>
      <c r="M8" s="118"/>
      <c r="N8" s="113"/>
      <c r="O8" s="115"/>
      <c r="P8" s="117"/>
      <c r="Q8" s="117"/>
      <c r="R8" s="117"/>
      <c r="S8" s="117"/>
      <c r="T8" s="118"/>
    </row>
    <row r="9" spans="1:20" ht="12.75">
      <c r="A9" s="115" t="s">
        <v>142</v>
      </c>
      <c r="B9" s="119"/>
      <c r="C9" s="119"/>
      <c r="D9" s="119"/>
      <c r="E9" s="119"/>
      <c r="F9" s="120"/>
      <c r="G9" s="113"/>
      <c r="H9" s="115" t="s">
        <v>142</v>
      </c>
      <c r="I9" s="119"/>
      <c r="J9" s="119"/>
      <c r="K9" s="119"/>
      <c r="L9" s="119"/>
      <c r="M9" s="120"/>
      <c r="N9" s="113"/>
      <c r="O9" s="115" t="s">
        <v>142</v>
      </c>
      <c r="P9" s="119"/>
      <c r="Q9" s="119"/>
      <c r="R9" s="119"/>
      <c r="S9" s="119"/>
      <c r="T9" s="120"/>
    </row>
    <row r="10" spans="1:20" ht="12.75">
      <c r="A10" s="115" t="s">
        <v>144</v>
      </c>
      <c r="B10" s="119"/>
      <c r="C10" s="119"/>
      <c r="D10" s="119"/>
      <c r="E10" s="119"/>
      <c r="F10" s="120" t="s">
        <v>143</v>
      </c>
      <c r="G10" s="113"/>
      <c r="H10" s="115" t="s">
        <v>144</v>
      </c>
      <c r="I10" s="119"/>
      <c r="J10" s="119"/>
      <c r="K10" s="119"/>
      <c r="L10" s="119"/>
      <c r="M10" s="120"/>
      <c r="N10" s="113"/>
      <c r="O10" s="115" t="s">
        <v>144</v>
      </c>
      <c r="P10" s="119"/>
      <c r="Q10" s="119"/>
      <c r="R10" s="119"/>
      <c r="S10" s="119"/>
      <c r="T10" s="120"/>
    </row>
    <row r="11" spans="1:20" ht="12.75">
      <c r="A11" s="95" t="s">
        <v>145</v>
      </c>
      <c r="B11" s="96">
        <f>IF(B9&lt;&gt;"",B10/B9,"")</f>
      </c>
      <c r="C11" s="96">
        <f>IF(C9&lt;&gt;"",C10/C9,"")</f>
      </c>
      <c r="D11" s="96">
        <f>IF(D9&lt;&gt;"",D10/D9,"")</f>
      </c>
      <c r="E11" s="96">
        <f>IF(E9&lt;&gt;"",E10/E9,"")</f>
      </c>
      <c r="F11" s="121">
        <f>IF(F9&lt;&gt;"",F10/F9,"")</f>
      </c>
      <c r="G11" s="113"/>
      <c r="H11" s="95" t="s">
        <v>145</v>
      </c>
      <c r="I11" s="96">
        <f>IF(I9&lt;&gt;"",I10/I9,"")</f>
      </c>
      <c r="J11" s="96">
        <f>IF(J9&lt;&gt;"",J10/J9,"")</f>
      </c>
      <c r="K11" s="96">
        <f>IF(K9&lt;&gt;"",K10/K9,"")</f>
      </c>
      <c r="L11" s="96">
        <f>IF(L9&lt;&gt;"",L10/L9,"")</f>
      </c>
      <c r="M11" s="121">
        <f>IF(M9&lt;&gt;"",M10/M9,"")</f>
      </c>
      <c r="N11" s="113"/>
      <c r="O11" s="95" t="s">
        <v>145</v>
      </c>
      <c r="P11" s="96">
        <f>IF(P9&lt;&gt;"",P10/P9,"")</f>
      </c>
      <c r="Q11" s="96">
        <f>IF(Q9&lt;&gt;"",Q10/Q9,"")</f>
      </c>
      <c r="R11" s="96">
        <f>IF(R9&lt;&gt;"",R10/R9,"")</f>
      </c>
      <c r="S11" s="96">
        <f>IF(S9&lt;&gt;"",S10/S9,"")</f>
      </c>
      <c r="T11" s="121">
        <f>IF(T9&lt;&gt;"",T10/T9,"")</f>
      </c>
    </row>
    <row r="12" spans="1:20" ht="12.75">
      <c r="A12" s="115"/>
      <c r="B12" s="117"/>
      <c r="C12" s="117"/>
      <c r="D12" s="117"/>
      <c r="E12" s="117"/>
      <c r="F12" s="118"/>
      <c r="G12" s="113"/>
      <c r="H12" s="115"/>
      <c r="I12" s="117"/>
      <c r="J12" s="117"/>
      <c r="K12" s="117"/>
      <c r="L12" s="117"/>
      <c r="M12" s="118"/>
      <c r="N12" s="113"/>
      <c r="O12" s="115"/>
      <c r="P12" s="117"/>
      <c r="Q12" s="117"/>
      <c r="R12" s="117"/>
      <c r="S12" s="117"/>
      <c r="T12" s="118"/>
    </row>
    <row r="13" spans="1:20" ht="12.75">
      <c r="A13" s="115" t="s">
        <v>142</v>
      </c>
      <c r="B13" s="119"/>
      <c r="C13" s="119"/>
      <c r="D13" s="119"/>
      <c r="E13" s="119"/>
      <c r="F13" s="120" t="s">
        <v>143</v>
      </c>
      <c r="G13" s="113"/>
      <c r="H13" s="115" t="s">
        <v>142</v>
      </c>
      <c r="I13" s="119"/>
      <c r="J13" s="119"/>
      <c r="K13" s="119"/>
      <c r="L13" s="119"/>
      <c r="M13" s="120"/>
      <c r="N13" s="113"/>
      <c r="O13" s="115" t="s">
        <v>142</v>
      </c>
      <c r="P13" s="119"/>
      <c r="Q13" s="119"/>
      <c r="R13" s="119"/>
      <c r="S13" s="119"/>
      <c r="T13" s="120"/>
    </row>
    <row r="14" spans="1:20" ht="12.75">
      <c r="A14" s="115" t="s">
        <v>144</v>
      </c>
      <c r="B14" s="119"/>
      <c r="C14" s="119"/>
      <c r="D14" s="119"/>
      <c r="E14" s="119"/>
      <c r="F14" s="120" t="s">
        <v>143</v>
      </c>
      <c r="G14" s="113"/>
      <c r="H14" s="115" t="s">
        <v>144</v>
      </c>
      <c r="I14" s="119"/>
      <c r="J14" s="119"/>
      <c r="K14" s="119"/>
      <c r="L14" s="119"/>
      <c r="M14" s="120"/>
      <c r="N14" s="113"/>
      <c r="O14" s="115" t="s">
        <v>144</v>
      </c>
      <c r="P14" s="119"/>
      <c r="Q14" s="119"/>
      <c r="R14" s="119"/>
      <c r="S14" s="119"/>
      <c r="T14" s="120"/>
    </row>
    <row r="15" spans="1:20" ht="12.75">
      <c r="A15" s="115" t="s">
        <v>145</v>
      </c>
      <c r="B15" s="117">
        <f>IF(B13&lt;&gt;"",B14/B13,"")</f>
      </c>
      <c r="C15" s="117">
        <f>IF(C13&lt;&gt;"",C14/C13,"")</f>
      </c>
      <c r="D15" s="117">
        <f>IF(D13&lt;&gt;"",D14/D13,"")</f>
      </c>
      <c r="E15" s="117">
        <f>IF(E13&lt;&gt;"",E14/E13,"")</f>
      </c>
      <c r="F15" s="118">
        <f>IF(F13&lt;&gt;"",F14/F13,"")</f>
      </c>
      <c r="G15" s="113"/>
      <c r="H15" s="115" t="s">
        <v>145</v>
      </c>
      <c r="I15" s="117">
        <f>IF(I13&lt;&gt;"",I14/I13,"")</f>
      </c>
      <c r="J15" s="117">
        <f>IF(J13&lt;&gt;"",J14/J13,"")</f>
      </c>
      <c r="K15" s="117">
        <f>IF(K13&lt;&gt;"",K14/K13,"")</f>
      </c>
      <c r="L15" s="117">
        <f>IF(L13&lt;&gt;"",L14/L13,"")</f>
      </c>
      <c r="M15" s="118">
        <f>IF(M13&lt;&gt;"",M14/M13,"")</f>
      </c>
      <c r="N15" s="113"/>
      <c r="O15" s="115" t="s">
        <v>145</v>
      </c>
      <c r="P15" s="117">
        <f>IF(P13&lt;&gt;"",P14/P13,"")</f>
      </c>
      <c r="Q15" s="117">
        <f>IF(Q13&lt;&gt;"",Q14/Q13,"")</f>
      </c>
      <c r="R15" s="117">
        <f>IF(R13&lt;&gt;"",R14/R13,"")</f>
      </c>
      <c r="S15" s="117">
        <f>IF(S13&lt;&gt;"",S14/S13,"")</f>
      </c>
      <c r="T15" s="118">
        <f>IF(T13&lt;&gt;"",T14/T13,"")</f>
      </c>
    </row>
    <row r="16" spans="1:20" ht="12.75">
      <c r="A16" s="115"/>
      <c r="B16" s="117"/>
      <c r="C16" s="117"/>
      <c r="D16" s="117"/>
      <c r="E16" s="117"/>
      <c r="F16" s="118"/>
      <c r="G16" s="113"/>
      <c r="H16" s="115"/>
      <c r="I16" s="117"/>
      <c r="J16" s="117"/>
      <c r="K16" s="117"/>
      <c r="L16" s="117"/>
      <c r="M16" s="118"/>
      <c r="N16" s="113"/>
      <c r="O16" s="115"/>
      <c r="P16" s="117"/>
      <c r="Q16" s="117"/>
      <c r="R16" s="117"/>
      <c r="S16" s="117"/>
      <c r="T16" s="118"/>
    </row>
    <row r="17" spans="1:20" ht="12.75">
      <c r="A17" s="115" t="s">
        <v>142</v>
      </c>
      <c r="B17" s="119"/>
      <c r="C17" s="119"/>
      <c r="D17" s="119"/>
      <c r="E17" s="119"/>
      <c r="F17" s="120"/>
      <c r="G17" s="113"/>
      <c r="H17" s="115" t="s">
        <v>142</v>
      </c>
      <c r="I17" s="119"/>
      <c r="J17" s="119"/>
      <c r="K17" s="119"/>
      <c r="L17" s="119"/>
      <c r="M17" s="120"/>
      <c r="N17" s="113"/>
      <c r="O17" s="115" t="s">
        <v>142</v>
      </c>
      <c r="P17" s="119"/>
      <c r="Q17" s="119"/>
      <c r="R17" s="119"/>
      <c r="S17" s="119"/>
      <c r="T17" s="120"/>
    </row>
    <row r="18" spans="1:20" ht="12.75">
      <c r="A18" s="115" t="s">
        <v>144</v>
      </c>
      <c r="B18" s="119"/>
      <c r="C18" s="119"/>
      <c r="D18" s="119"/>
      <c r="E18" s="119"/>
      <c r="F18" s="120"/>
      <c r="G18" s="113"/>
      <c r="H18" s="115" t="s">
        <v>144</v>
      </c>
      <c r="I18" s="119"/>
      <c r="J18" s="119"/>
      <c r="K18" s="119"/>
      <c r="L18" s="119"/>
      <c r="M18" s="120"/>
      <c r="N18" s="113"/>
      <c r="O18" s="115" t="s">
        <v>144</v>
      </c>
      <c r="P18" s="119"/>
      <c r="Q18" s="119"/>
      <c r="R18" s="119"/>
      <c r="S18" s="119"/>
      <c r="T18" s="120"/>
    </row>
    <row r="19" spans="1:20" ht="12.75">
      <c r="A19" s="95" t="s">
        <v>145</v>
      </c>
      <c r="B19" s="96">
        <f>IF(B17&lt;&gt;"",B18/B17,"")</f>
      </c>
      <c r="C19" s="96">
        <f>IF(C17&lt;&gt;"",C18/C17,"")</f>
      </c>
      <c r="D19" s="96">
        <f>IF(D17&lt;&gt;"",D18/D17,"")</f>
      </c>
      <c r="E19" s="96">
        <f>IF(E17&lt;&gt;"",E18/E17,"")</f>
      </c>
      <c r="F19" s="121">
        <f>IF(F17&lt;&gt;"",F18/F17,"")</f>
      </c>
      <c r="G19" s="113"/>
      <c r="H19" s="95" t="s">
        <v>145</v>
      </c>
      <c r="I19" s="96">
        <f>IF(I17&lt;&gt;"",I18/I17,"")</f>
      </c>
      <c r="J19" s="96">
        <f>IF(J17&lt;&gt;"",J18/J17,"")</f>
      </c>
      <c r="K19" s="96">
        <f>IF(K17&lt;&gt;"",K18/K17,"")</f>
      </c>
      <c r="L19" s="96">
        <f>IF(L17&lt;&gt;"",L18/L17,"")</f>
      </c>
      <c r="M19" s="121">
        <f>IF(M17&lt;&gt;"",M18/M17,"")</f>
      </c>
      <c r="N19" s="113"/>
      <c r="O19" s="95" t="s">
        <v>145</v>
      </c>
      <c r="P19" s="96">
        <f>IF(P17&lt;&gt;"",P18/P17,"")</f>
      </c>
      <c r="Q19" s="96">
        <f>IF(Q17&lt;&gt;"",Q18/Q17,"")</f>
      </c>
      <c r="R19" s="96">
        <f>IF(R17&lt;&gt;"",R18/R17,"")</f>
      </c>
      <c r="S19" s="96">
        <f>IF(S17&lt;&gt;"",S18/S17,"")</f>
      </c>
      <c r="T19" s="121">
        <f>IF(T17&lt;&gt;"",T18/T17,"")</f>
      </c>
    </row>
    <row r="20" spans="1:20" ht="12.75">
      <c r="A20" s="115"/>
      <c r="B20" s="117"/>
      <c r="C20" s="117"/>
      <c r="D20" s="117"/>
      <c r="E20" s="117"/>
      <c r="F20" s="118"/>
      <c r="G20" s="113"/>
      <c r="H20" s="115"/>
      <c r="I20" s="117"/>
      <c r="J20" s="117"/>
      <c r="K20" s="117"/>
      <c r="L20" s="117"/>
      <c r="M20" s="118"/>
      <c r="N20" s="113"/>
      <c r="O20" s="115"/>
      <c r="P20" s="117"/>
      <c r="Q20" s="117"/>
      <c r="R20" s="117"/>
      <c r="S20" s="117"/>
      <c r="T20" s="118"/>
    </row>
    <row r="21" spans="1:20" ht="12.75">
      <c r="A21" s="115" t="s">
        <v>142</v>
      </c>
      <c r="B21" s="119"/>
      <c r="C21" s="119"/>
      <c r="D21" s="119"/>
      <c r="E21" s="119"/>
      <c r="F21" s="120"/>
      <c r="G21" s="113"/>
      <c r="H21" s="115" t="s">
        <v>142</v>
      </c>
      <c r="I21" s="119"/>
      <c r="J21" s="119"/>
      <c r="K21" s="119"/>
      <c r="L21" s="119"/>
      <c r="M21" s="120"/>
      <c r="N21" s="113"/>
      <c r="O21" s="115" t="s">
        <v>142</v>
      </c>
      <c r="P21" s="119"/>
      <c r="Q21" s="119"/>
      <c r="R21" s="119"/>
      <c r="S21" s="119"/>
      <c r="T21" s="120"/>
    </row>
    <row r="22" spans="1:20" ht="12.75">
      <c r="A22" s="115" t="s">
        <v>144</v>
      </c>
      <c r="B22" s="119"/>
      <c r="C22" s="119"/>
      <c r="D22" s="119"/>
      <c r="E22" s="119"/>
      <c r="F22" s="120"/>
      <c r="G22" s="113"/>
      <c r="H22" s="115" t="s">
        <v>144</v>
      </c>
      <c r="I22" s="119"/>
      <c r="J22" s="119"/>
      <c r="K22" s="119"/>
      <c r="L22" s="119"/>
      <c r="M22" s="120"/>
      <c r="N22" s="113"/>
      <c r="O22" s="115" t="s">
        <v>144</v>
      </c>
      <c r="P22" s="119"/>
      <c r="Q22" s="119"/>
      <c r="R22" s="119"/>
      <c r="S22" s="119"/>
      <c r="T22" s="120"/>
    </row>
    <row r="23" spans="1:20" ht="12.75">
      <c r="A23" s="95" t="s">
        <v>145</v>
      </c>
      <c r="B23" s="96">
        <f>IF(B21&lt;&gt;"",B22/B21,"")</f>
      </c>
      <c r="C23" s="96">
        <f>IF(C21&lt;&gt;"",C22/C21,"")</f>
      </c>
      <c r="D23" s="96">
        <f>IF(D21&lt;&gt;"",D22/D21,"")</f>
      </c>
      <c r="E23" s="96">
        <f>IF(E21&lt;&gt;"",E22/E21,"")</f>
      </c>
      <c r="F23" s="121">
        <f>IF(F21&lt;&gt;"",F22/F21,"")</f>
      </c>
      <c r="G23" s="113"/>
      <c r="H23" s="95" t="s">
        <v>145</v>
      </c>
      <c r="I23" s="96">
        <f>IF(I21&lt;&gt;"",I22/I21,"")</f>
      </c>
      <c r="J23" s="96">
        <f>IF(J21&lt;&gt;"",J22/J21,"")</f>
      </c>
      <c r="K23" s="96">
        <f>IF(K21&lt;&gt;"",K22/K21,"")</f>
      </c>
      <c r="L23" s="96">
        <f>IF(L21&lt;&gt;"",L22/L21,"")</f>
      </c>
      <c r="M23" s="121">
        <f>IF(M21&lt;&gt;"",M22/M21,"")</f>
      </c>
      <c r="N23" s="113"/>
      <c r="O23" s="95" t="s">
        <v>145</v>
      </c>
      <c r="P23" s="96">
        <f>IF(P21&lt;&gt;"",P22/P21,"")</f>
      </c>
      <c r="Q23" s="96">
        <f>IF(Q21&lt;&gt;"",Q22/Q21,"")</f>
      </c>
      <c r="R23" s="96">
        <f>IF(R21&lt;&gt;"",R22/R21,"")</f>
      </c>
      <c r="S23" s="96">
        <f>IF(S21&lt;&gt;"",S22/S21,"")</f>
      </c>
      <c r="T23" s="121">
        <f>IF(T21&lt;&gt;"",T22/T21,"")</f>
      </c>
    </row>
    <row r="24" spans="1:20" ht="12.75">
      <c r="A24" s="115"/>
      <c r="B24" s="117"/>
      <c r="C24" s="117"/>
      <c r="D24" s="117"/>
      <c r="E24" s="117"/>
      <c r="F24" s="118"/>
      <c r="G24" s="113"/>
      <c r="H24" s="115"/>
      <c r="I24" s="117"/>
      <c r="J24" s="117"/>
      <c r="K24" s="117"/>
      <c r="L24" s="117"/>
      <c r="M24" s="118"/>
      <c r="N24" s="113"/>
      <c r="O24" s="115"/>
      <c r="P24" s="117"/>
      <c r="Q24" s="117"/>
      <c r="R24" s="117"/>
      <c r="S24" s="117"/>
      <c r="T24" s="118"/>
    </row>
    <row r="25" spans="1:20" ht="12.75">
      <c r="A25" s="115" t="s">
        <v>142</v>
      </c>
      <c r="B25" s="119"/>
      <c r="C25" s="119"/>
      <c r="D25" s="119"/>
      <c r="E25" s="119"/>
      <c r="F25" s="120"/>
      <c r="G25" s="113"/>
      <c r="H25" s="115" t="s">
        <v>142</v>
      </c>
      <c r="I25" s="119"/>
      <c r="J25" s="119"/>
      <c r="K25" s="119"/>
      <c r="L25" s="119"/>
      <c r="M25" s="120"/>
      <c r="N25" s="113"/>
      <c r="O25" s="115" t="s">
        <v>142</v>
      </c>
      <c r="P25" s="119"/>
      <c r="Q25" s="119"/>
      <c r="R25" s="119"/>
      <c r="S25" s="119"/>
      <c r="T25" s="120"/>
    </row>
    <row r="26" spans="1:20" ht="12.75">
      <c r="A26" s="115" t="s">
        <v>144</v>
      </c>
      <c r="B26" s="119"/>
      <c r="C26" s="119"/>
      <c r="D26" s="119"/>
      <c r="E26" s="119"/>
      <c r="F26" s="120"/>
      <c r="G26" s="113"/>
      <c r="H26" s="115" t="s">
        <v>144</v>
      </c>
      <c r="I26" s="119"/>
      <c r="J26" s="119"/>
      <c r="K26" s="119"/>
      <c r="L26" s="119"/>
      <c r="M26" s="120"/>
      <c r="N26" s="113"/>
      <c r="O26" s="115" t="s">
        <v>144</v>
      </c>
      <c r="P26" s="119"/>
      <c r="Q26" s="119"/>
      <c r="R26" s="119"/>
      <c r="S26" s="119"/>
      <c r="T26" s="120"/>
    </row>
    <row r="27" spans="1:20" ht="13.5" thickBot="1">
      <c r="A27" s="97" t="s">
        <v>145</v>
      </c>
      <c r="B27" s="98">
        <f>IF(B25&lt;&gt;"",B26/B25,"")</f>
      </c>
      <c r="C27" s="98">
        <f>IF(C25&lt;&gt;"",C26/C25,"")</f>
      </c>
      <c r="D27" s="98">
        <f>IF(D25&lt;&gt;"",D26/D25,"")</f>
      </c>
      <c r="E27" s="98">
        <f>IF(E25&lt;&gt;"",E26/E25,"")</f>
      </c>
      <c r="F27" s="122">
        <f>IF(F25&lt;&gt;"",F26/F25,"")</f>
      </c>
      <c r="G27" s="113"/>
      <c r="H27" s="97" t="s">
        <v>145</v>
      </c>
      <c r="I27" s="98">
        <f>IF(I25&lt;&gt;"",I26/I25,"")</f>
      </c>
      <c r="J27" s="98">
        <f>IF(J25&lt;&gt;"",J26/J25,"")</f>
      </c>
      <c r="K27" s="98">
        <f>IF(K25&lt;&gt;"",K26/K25,"")</f>
      </c>
      <c r="L27" s="98">
        <f>IF(L25&lt;&gt;"",L26/L25,"")</f>
      </c>
      <c r="M27" s="122">
        <f>IF(M25&lt;&gt;"",M26/M25,"")</f>
      </c>
      <c r="N27" s="113"/>
      <c r="O27" s="97" t="s">
        <v>145</v>
      </c>
      <c r="P27" s="98">
        <f>IF(P25&lt;&gt;"",P26/P25,"")</f>
      </c>
      <c r="Q27" s="98">
        <f>IF(Q25&lt;&gt;"",Q26/Q25,"")</f>
      </c>
      <c r="R27" s="98">
        <f>IF(R25&lt;&gt;"",R26/R25,"")</f>
      </c>
      <c r="S27" s="98">
        <f>IF(S25&lt;&gt;"",S26/S25,"")</f>
      </c>
      <c r="T27" s="122">
        <f>IF(T25&lt;&gt;"",T26/T25,"")</f>
      </c>
    </row>
  </sheetData>
  <sheetProtection sheet="1" objects="1" scenarios="1"/>
  <protectedRanges>
    <protectedRange sqref="B5:F6 B9:F10 B13:F14 B17:F18 B21:F22 B25:F26 I25:M26 I17:M18 I21:M22 P5:T6 P9:T10 P13:T14 P17:T18 P21:T22 P25:T26 I5:M6 I9:M10 I13:M14" name="Range1"/>
  </protectedRanges>
  <mergeCells count="3">
    <mergeCell ref="B1:F1"/>
    <mergeCell ref="I1:M1"/>
    <mergeCell ref="P1:T1"/>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A1:AG68"/>
  <sheetViews>
    <sheetView zoomScalePageLayoutView="0" workbookViewId="0" topLeftCell="A1">
      <pane xSplit="3" ySplit="8" topLeftCell="D9" activePane="bottomRight" state="frozen"/>
      <selection pane="topLeft" activeCell="A1" sqref="A1"/>
      <selection pane="topRight" activeCell="F1" sqref="F1"/>
      <selection pane="bottomLeft" activeCell="A18" sqref="A18"/>
      <selection pane="bottomRight" activeCell="A2" sqref="A2"/>
    </sheetView>
  </sheetViews>
  <sheetFormatPr defaultColWidth="10.875" defaultRowHeight="12"/>
  <cols>
    <col min="1" max="1" width="10.875" style="2" customWidth="1"/>
    <col min="2" max="2" width="14.00390625" style="3" bestFit="1" customWidth="1"/>
    <col min="3" max="3" width="16.375" style="10" customWidth="1"/>
    <col min="4" max="5" width="7.375" style="2" customWidth="1"/>
    <col min="6" max="10" width="7.375" style="3" customWidth="1"/>
    <col min="11" max="11" width="7.375" style="77" customWidth="1"/>
    <col min="12" max="13" width="7.375" style="2" customWidth="1"/>
    <col min="14" max="14" width="9.125" style="2" bestFit="1" customWidth="1"/>
    <col min="15" max="15" width="9.25390625" style="2" bestFit="1" customWidth="1"/>
    <col min="16" max="16" width="8.375" style="2" bestFit="1" customWidth="1"/>
    <col min="17" max="33" width="7.375" style="2" customWidth="1"/>
    <col min="34" max="16384" width="10.875" style="1" customWidth="1"/>
  </cols>
  <sheetData>
    <row r="1" spans="2:31" s="2" customFormat="1" ht="12">
      <c r="B1" s="8"/>
      <c r="C1" s="8"/>
      <c r="F1" s="89" t="s">
        <v>136</v>
      </c>
      <c r="G1" s="139"/>
      <c r="H1" s="140"/>
      <c r="I1" s="140"/>
      <c r="J1" s="141"/>
      <c r="K1" s="81" t="s">
        <v>156</v>
      </c>
      <c r="L1" s="82">
        <v>2</v>
      </c>
      <c r="M1" s="83">
        <v>3</v>
      </c>
      <c r="N1" s="83">
        <v>4</v>
      </c>
      <c r="O1" s="83">
        <v>5</v>
      </c>
      <c r="P1" s="84">
        <v>6</v>
      </c>
      <c r="Q1" s="131" t="s">
        <v>115</v>
      </c>
      <c r="R1" s="132"/>
      <c r="S1" s="132"/>
      <c r="T1" s="132"/>
      <c r="U1" s="133"/>
      <c r="V1" s="131" t="s">
        <v>116</v>
      </c>
      <c r="W1" s="132"/>
      <c r="X1" s="132"/>
      <c r="Y1" s="132"/>
      <c r="Z1" s="132"/>
      <c r="AA1" s="132"/>
      <c r="AB1" s="132"/>
      <c r="AC1" s="132"/>
      <c r="AD1" s="132"/>
      <c r="AE1" s="133"/>
    </row>
    <row r="2" spans="2:31" s="2" customFormat="1" ht="12.75" thickBot="1">
      <c r="B2" s="8"/>
      <c r="C2" s="8"/>
      <c r="F2" s="85"/>
      <c r="G2" s="86"/>
      <c r="H2" s="86"/>
      <c r="I2" s="86"/>
      <c r="J2" s="87"/>
      <c r="K2" s="88" t="s">
        <v>147</v>
      </c>
      <c r="L2" s="74" t="s">
        <v>152</v>
      </c>
      <c r="M2" s="75" t="s">
        <v>153</v>
      </c>
      <c r="N2" s="75" t="s">
        <v>154</v>
      </c>
      <c r="O2" s="75" t="s">
        <v>155</v>
      </c>
      <c r="P2" s="76" t="s">
        <v>146</v>
      </c>
      <c r="Q2" s="66"/>
      <c r="R2" s="66"/>
      <c r="S2" s="66"/>
      <c r="T2" s="66"/>
      <c r="U2" s="67"/>
      <c r="V2" s="65"/>
      <c r="W2" s="66"/>
      <c r="X2" s="66"/>
      <c r="Y2" s="66"/>
      <c r="Z2" s="66"/>
      <c r="AA2" s="66"/>
      <c r="AB2" s="66"/>
      <c r="AC2" s="66"/>
      <c r="AD2" s="66"/>
      <c r="AE2" s="67"/>
    </row>
    <row r="3" spans="2:31" s="2" customFormat="1" ht="18.75" customHeight="1">
      <c r="B3" s="8"/>
      <c r="C3" s="8"/>
      <c r="E3" s="136" t="s">
        <v>138</v>
      </c>
      <c r="F3" s="99"/>
      <c r="G3" s="100"/>
      <c r="H3" s="100" t="str">
        <f>SRSs!B1</f>
        <v>SRS Identifier #1</v>
      </c>
      <c r="I3" s="100"/>
      <c r="J3" s="101"/>
      <c r="K3" s="101">
        <v>1</v>
      </c>
      <c r="L3" s="102" t="e">
        <f>SRSs!B3</f>
        <v>#DIV/0!</v>
      </c>
      <c r="M3" s="102" t="e">
        <f>SRSs!C3</f>
        <v>#DIV/0!</v>
      </c>
      <c r="N3" s="102" t="e">
        <f>SRSs!D3</f>
        <v>#DIV/0!</v>
      </c>
      <c r="O3" s="102" t="e">
        <f>SRSs!E3</f>
        <v>#DIV/0!</v>
      </c>
      <c r="P3" s="102" t="e">
        <f>SRSs!F3</f>
        <v>#DIV/0!</v>
      </c>
      <c r="Q3" s="66"/>
      <c r="R3" s="66"/>
      <c r="S3" s="66"/>
      <c r="T3" s="66"/>
      <c r="U3" s="67"/>
      <c r="V3" s="65"/>
      <c r="W3" s="66"/>
      <c r="X3" s="66"/>
      <c r="Y3" s="66"/>
      <c r="Z3" s="66"/>
      <c r="AA3" s="66"/>
      <c r="AB3" s="66"/>
      <c r="AC3" s="66"/>
      <c r="AD3" s="66"/>
      <c r="AE3" s="67"/>
    </row>
    <row r="4" spans="2:31" s="2" customFormat="1" ht="18.75" customHeight="1">
      <c r="B4" s="8"/>
      <c r="C4" s="8"/>
      <c r="E4" s="137"/>
      <c r="F4" s="103"/>
      <c r="G4" s="104"/>
      <c r="H4" s="104" t="str">
        <f>SRSs!I1</f>
        <v>SRS Identifier #2</v>
      </c>
      <c r="I4" s="105"/>
      <c r="J4" s="106"/>
      <c r="K4" s="106">
        <v>2</v>
      </c>
      <c r="L4" s="107" t="e">
        <f>SRSs!I3</f>
        <v>#DIV/0!</v>
      </c>
      <c r="M4" s="107" t="e">
        <f>SRSs!J3</f>
        <v>#DIV/0!</v>
      </c>
      <c r="N4" s="107" t="e">
        <f>SRSs!K3</f>
        <v>#DIV/0!</v>
      </c>
      <c r="O4" s="107" t="e">
        <f>SRSs!L3</f>
        <v>#DIV/0!</v>
      </c>
      <c r="P4" s="107" t="e">
        <f>SRSs!M3</f>
        <v>#DIV/0!</v>
      </c>
      <c r="Q4" s="66"/>
      <c r="R4" s="66"/>
      <c r="S4" s="66"/>
      <c r="T4" s="66"/>
      <c r="U4" s="67"/>
      <c r="V4" s="65"/>
      <c r="W4" s="66"/>
      <c r="X4" s="66"/>
      <c r="Y4" s="66"/>
      <c r="Z4" s="66"/>
      <c r="AA4" s="66"/>
      <c r="AB4" s="66"/>
      <c r="AC4" s="66"/>
      <c r="AD4" s="66"/>
      <c r="AE4" s="67"/>
    </row>
    <row r="5" spans="2:31" s="2" customFormat="1" ht="18.75" customHeight="1" thickBot="1">
      <c r="B5" s="8"/>
      <c r="C5" s="8"/>
      <c r="E5" s="138"/>
      <c r="F5" s="108"/>
      <c r="G5" s="109"/>
      <c r="H5" s="109" t="str">
        <f>SRSs!P1</f>
        <v>SRS Identifier #3</v>
      </c>
      <c r="I5" s="109"/>
      <c r="J5" s="110"/>
      <c r="K5" s="111">
        <v>3</v>
      </c>
      <c r="L5" s="112" t="e">
        <f>SRSs!P3</f>
        <v>#DIV/0!</v>
      </c>
      <c r="M5" s="112" t="e">
        <f>SRSs!Q3</f>
        <v>#DIV/0!</v>
      </c>
      <c r="N5" s="112" t="e">
        <f>SRSs!R3</f>
        <v>#DIV/0!</v>
      </c>
      <c r="O5" s="112" t="e">
        <f>SRSs!S3</f>
        <v>#DIV/0!</v>
      </c>
      <c r="P5" s="112" t="e">
        <f>SRSs!T3</f>
        <v>#DIV/0!</v>
      </c>
      <c r="Q5" s="66"/>
      <c r="R5" s="66"/>
      <c r="S5" s="66"/>
      <c r="T5" s="66"/>
      <c r="U5" s="67"/>
      <c r="V5" s="65"/>
      <c r="W5" s="66"/>
      <c r="X5" s="66"/>
      <c r="Y5" s="66"/>
      <c r="Z5" s="66"/>
      <c r="AA5" s="66"/>
      <c r="AB5" s="66"/>
      <c r="AC5" s="66"/>
      <c r="AD5" s="66"/>
      <c r="AE5" s="67"/>
    </row>
    <row r="6" spans="2:31" s="2" customFormat="1" ht="12.75" thickBot="1">
      <c r="B6" s="8"/>
      <c r="C6" s="8"/>
      <c r="F6" s="68"/>
      <c r="G6" s="68"/>
      <c r="H6" s="8"/>
      <c r="I6" s="68"/>
      <c r="J6" s="69"/>
      <c r="K6" s="68"/>
      <c r="L6" s="70"/>
      <c r="M6" s="70"/>
      <c r="N6" s="70"/>
      <c r="O6" s="70"/>
      <c r="P6" s="70"/>
      <c r="Q6" s="66"/>
      <c r="R6" s="66"/>
      <c r="S6" s="66"/>
      <c r="T6" s="66"/>
      <c r="U6" s="67"/>
      <c r="V6" s="65"/>
      <c r="W6" s="66"/>
      <c r="X6" s="66"/>
      <c r="Y6" s="66"/>
      <c r="Z6" s="66"/>
      <c r="AA6" s="66"/>
      <c r="AB6" s="66"/>
      <c r="AC6" s="66"/>
      <c r="AD6" s="66"/>
      <c r="AE6" s="67"/>
    </row>
    <row r="7" spans="2:31" ht="12">
      <c r="B7" s="70"/>
      <c r="C7" s="8"/>
      <c r="F7" s="134" t="s">
        <v>114</v>
      </c>
      <c r="G7" s="134"/>
      <c r="H7" s="134"/>
      <c r="I7" s="134"/>
      <c r="J7" s="135"/>
      <c r="K7" s="90"/>
      <c r="L7" s="1"/>
      <c r="M7" s="1"/>
      <c r="N7" s="1"/>
      <c r="O7" s="1"/>
      <c r="P7" s="1"/>
      <c r="Q7" s="30"/>
      <c r="R7" s="31"/>
      <c r="S7" s="31"/>
      <c r="T7" s="31"/>
      <c r="U7" s="32"/>
      <c r="V7" s="30"/>
      <c r="W7" s="31"/>
      <c r="X7" s="31"/>
      <c r="Y7" s="31"/>
      <c r="Z7" s="31"/>
      <c r="AA7" s="31"/>
      <c r="AB7" s="31"/>
      <c r="AC7" s="31"/>
      <c r="AD7" s="31"/>
      <c r="AE7" s="32"/>
    </row>
    <row r="8" spans="1:33" s="18" customFormat="1" ht="117" customHeight="1">
      <c r="A8" s="18" t="s">
        <v>101</v>
      </c>
      <c r="B8" s="51" t="s">
        <v>100</v>
      </c>
      <c r="C8" s="43" t="s">
        <v>95</v>
      </c>
      <c r="D8" s="22" t="s">
        <v>102</v>
      </c>
      <c r="E8" s="22" t="s">
        <v>111</v>
      </c>
      <c r="F8" s="41" t="s">
        <v>120</v>
      </c>
      <c r="G8" s="41" t="s">
        <v>121</v>
      </c>
      <c r="H8" s="41" t="s">
        <v>124</v>
      </c>
      <c r="I8" s="41" t="s">
        <v>123</v>
      </c>
      <c r="J8" s="41" t="s">
        <v>122</v>
      </c>
      <c r="K8" s="78" t="s">
        <v>151</v>
      </c>
      <c r="L8" s="27" t="s">
        <v>125</v>
      </c>
      <c r="M8" s="28" t="s">
        <v>126</v>
      </c>
      <c r="N8" s="28" t="s">
        <v>2</v>
      </c>
      <c r="O8" s="28" t="s">
        <v>1</v>
      </c>
      <c r="P8" s="29" t="s">
        <v>0</v>
      </c>
      <c r="Q8" s="27" t="s">
        <v>3</v>
      </c>
      <c r="R8" s="28" t="s">
        <v>4</v>
      </c>
      <c r="S8" s="28" t="s">
        <v>7</v>
      </c>
      <c r="T8" s="28" t="s">
        <v>6</v>
      </c>
      <c r="U8" s="29" t="s">
        <v>5</v>
      </c>
      <c r="V8" s="27" t="s">
        <v>8</v>
      </c>
      <c r="W8" s="28" t="s">
        <v>71</v>
      </c>
      <c r="X8" s="28" t="s">
        <v>9</v>
      </c>
      <c r="Y8" s="28" t="s">
        <v>72</v>
      </c>
      <c r="Z8" s="28" t="s">
        <v>12</v>
      </c>
      <c r="AA8" s="28" t="s">
        <v>73</v>
      </c>
      <c r="AB8" s="28" t="s">
        <v>11</v>
      </c>
      <c r="AC8" s="28" t="s">
        <v>74</v>
      </c>
      <c r="AD8" s="28" t="s">
        <v>10</v>
      </c>
      <c r="AE8" s="29" t="s">
        <v>75</v>
      </c>
      <c r="AF8" s="18" t="s">
        <v>76</v>
      </c>
      <c r="AG8" s="18" t="s">
        <v>77</v>
      </c>
    </row>
    <row r="9" spans="1:33" ht="12">
      <c r="A9" s="2">
        <f>'TRB Record'!A2</f>
        <v>1</v>
      </c>
      <c r="C9" s="10">
        <f>'TRB Record'!C2</f>
        <v>0</v>
      </c>
      <c r="D9" s="2">
        <f>Lignin!E2</f>
        <v>0</v>
      </c>
      <c r="E9" s="12">
        <f>Lignin!S2</f>
        <v>86.73</v>
      </c>
      <c r="F9" s="7"/>
      <c r="G9" s="7"/>
      <c r="H9" s="7"/>
      <c r="I9" s="7"/>
      <c r="J9" s="7"/>
      <c r="K9" s="79">
        <v>1</v>
      </c>
      <c r="L9" s="12" t="e">
        <f>(F9*$E9)/VLOOKUP($K9,$K$3:$P$5,L$1,FALSE)</f>
        <v>#DIV/0!</v>
      </c>
      <c r="M9" s="12" t="e">
        <f>(G9*$E9)/VLOOKUP($K9,$K$3:$P$5,M$1,FALSE)</f>
        <v>#DIV/0!</v>
      </c>
      <c r="N9" s="12" t="e">
        <f>(H9*$E9)/VLOOKUP($K9,$K$3:$P$5,N$1,FALSE)</f>
        <v>#DIV/0!</v>
      </c>
      <c r="O9" s="12" t="e">
        <f>(I9*$E9)/VLOOKUP($K9,$K$3:$P$5,O$1,FALSE)</f>
        <v>#DIV/0!</v>
      </c>
      <c r="P9" s="12" t="e">
        <f>(J9*$E9)/VLOOKUP($K9,$K$3:$P$5,P$1,FALSE)</f>
        <v>#DIV/0!</v>
      </c>
      <c r="Q9" s="12" t="e">
        <f>L9*(162/180)</f>
        <v>#DIV/0!</v>
      </c>
      <c r="R9" s="12" t="e">
        <f>M9*(132/150)</f>
        <v>#DIV/0!</v>
      </c>
      <c r="S9" s="12" t="e">
        <f>N9*(162/180)</f>
        <v>#DIV/0!</v>
      </c>
      <c r="T9" s="12" t="e">
        <f>O9*(132/150)</f>
        <v>#DIV/0!</v>
      </c>
      <c r="U9" s="12" t="e">
        <f>P9*(162/180)</f>
        <v>#DIV/0!</v>
      </c>
      <c r="V9" s="12">
        <f>IF(D9=0,0,100*Q9/D9)</f>
        <v>0</v>
      </c>
      <c r="W9" s="12"/>
      <c r="X9" s="12">
        <f>IF(D9=0,0,100*R9/D9)</f>
        <v>0</v>
      </c>
      <c r="Y9" s="12"/>
      <c r="Z9" s="12">
        <f>IF(D9=0,0,100*S9/D9)</f>
        <v>0</v>
      </c>
      <c r="AA9" s="12"/>
      <c r="AB9" s="12">
        <f>IF(D9=0,0,100*T9/D9)</f>
        <v>0</v>
      </c>
      <c r="AC9" s="12"/>
      <c r="AD9" s="12">
        <f>IF(D9=0,0,100*U9/D9)</f>
        <v>0</v>
      </c>
      <c r="AE9" s="12"/>
      <c r="AF9" s="12">
        <f>V9+X9+Z9+AB9+AD9</f>
        <v>0</v>
      </c>
      <c r="AG9" s="12"/>
    </row>
    <row r="10" spans="1:33" ht="12">
      <c r="A10" s="2" t="str">
        <f>'TRB Record'!A3</f>
        <v>replicate 1</v>
      </c>
      <c r="C10" s="10">
        <f>'TRB Record'!C3</f>
        <v>0</v>
      </c>
      <c r="D10" s="2">
        <f>Lignin!E3</f>
        <v>0</v>
      </c>
      <c r="E10" s="12">
        <f>Lignin!S3</f>
        <v>86.73</v>
      </c>
      <c r="F10" s="7"/>
      <c r="G10" s="7"/>
      <c r="H10" s="7"/>
      <c r="I10" s="7"/>
      <c r="J10" s="7"/>
      <c r="K10" s="79">
        <v>1</v>
      </c>
      <c r="L10" s="12" t="e">
        <f aca="true" t="shared" si="0" ref="L10:L68">(F10*$E10)/VLOOKUP($K10,$K$3:$P$5,L$1,FALSE)</f>
        <v>#DIV/0!</v>
      </c>
      <c r="M10" s="12" t="e">
        <f aca="true" t="shared" si="1" ref="M10:M68">(G10*$E10)/VLOOKUP($K10,$K$3:$P$5,M$1,FALSE)</f>
        <v>#DIV/0!</v>
      </c>
      <c r="N10" s="12" t="e">
        <f aca="true" t="shared" si="2" ref="N10:N68">(H10*$E10)/VLOOKUP($K10,$K$3:$P$5,N$1,FALSE)</f>
        <v>#DIV/0!</v>
      </c>
      <c r="O10" s="12" t="e">
        <f aca="true" t="shared" si="3" ref="O10:O68">(I10*$E10)/VLOOKUP($K10,$K$3:$P$5,O$1,FALSE)</f>
        <v>#DIV/0!</v>
      </c>
      <c r="P10" s="12" t="e">
        <f aca="true" t="shared" si="4" ref="P10:P68">(J10*$E10)/VLOOKUP($K10,$K$3:$P$5,P$1,FALSE)</f>
        <v>#DIV/0!</v>
      </c>
      <c r="Q10" s="12" t="e">
        <f>L10*(162/180)</f>
        <v>#DIV/0!</v>
      </c>
      <c r="R10" s="12" t="e">
        <f>M10*(132/150)</f>
        <v>#DIV/0!</v>
      </c>
      <c r="S10" s="12" t="e">
        <f>N10*(162/180)</f>
        <v>#DIV/0!</v>
      </c>
      <c r="T10" s="12" t="e">
        <f>O10*(132/150)</f>
        <v>#DIV/0!</v>
      </c>
      <c r="U10" s="12" t="e">
        <f>P10*(162/180)</f>
        <v>#DIV/0!</v>
      </c>
      <c r="V10" s="12">
        <f aca="true" t="shared" si="5" ref="V10:V68">IF(D10=0,0,100*Q10/D10)</f>
        <v>0</v>
      </c>
      <c r="W10" s="12">
        <f>AVERAGE(V9:V10)</f>
        <v>0</v>
      </c>
      <c r="X10" s="12">
        <f aca="true" t="shared" si="6" ref="X10:X68">IF(D10=0,0,100*R10/D10)</f>
        <v>0</v>
      </c>
      <c r="Y10" s="12">
        <f>AVERAGE(X9:X10)</f>
        <v>0</v>
      </c>
      <c r="Z10" s="12">
        <f aca="true" t="shared" si="7" ref="Z10:Z68">IF(D10=0,0,100*S10/D10)</f>
        <v>0</v>
      </c>
      <c r="AA10" s="12">
        <f>AVERAGE(Z9:Z10)</f>
        <v>0</v>
      </c>
      <c r="AB10" s="12">
        <f aca="true" t="shared" si="8" ref="AB10:AB68">IF(D10=0,0,100*T10/D10)</f>
        <v>0</v>
      </c>
      <c r="AC10" s="12">
        <f>AVERAGE(AB9:AB10)</f>
        <v>0</v>
      </c>
      <c r="AD10" s="12">
        <f aca="true" t="shared" si="9" ref="AD10:AD68">IF(D10=0,0,100*U10/D10)</f>
        <v>0</v>
      </c>
      <c r="AE10" s="12">
        <f>AVERAGE(AD9:AD10)</f>
        <v>0</v>
      </c>
      <c r="AF10" s="12">
        <f>V10+X10+Z10+AB10+AD10</f>
        <v>0</v>
      </c>
      <c r="AG10" s="12">
        <f>AVERAGE(AF9:AF10)</f>
        <v>0</v>
      </c>
    </row>
    <row r="11" spans="1:33" ht="12">
      <c r="A11" s="2">
        <f>'TRB Record'!A4</f>
        <v>2</v>
      </c>
      <c r="C11" s="10">
        <f>'TRB Record'!C4</f>
        <v>0</v>
      </c>
      <c r="D11" s="2">
        <f>Lignin!E4</f>
        <v>0</v>
      </c>
      <c r="E11" s="12">
        <f>Lignin!S4</f>
        <v>86.73</v>
      </c>
      <c r="F11" s="7"/>
      <c r="G11" s="7"/>
      <c r="H11" s="7"/>
      <c r="I11" s="7"/>
      <c r="J11" s="7"/>
      <c r="K11" s="79">
        <v>1</v>
      </c>
      <c r="L11" s="12" t="e">
        <f t="shared" si="0"/>
        <v>#DIV/0!</v>
      </c>
      <c r="M11" s="12" t="e">
        <f t="shared" si="1"/>
        <v>#DIV/0!</v>
      </c>
      <c r="N11" s="12" t="e">
        <f t="shared" si="2"/>
        <v>#DIV/0!</v>
      </c>
      <c r="O11" s="12" t="e">
        <f t="shared" si="3"/>
        <v>#DIV/0!</v>
      </c>
      <c r="P11" s="12" t="e">
        <f t="shared" si="4"/>
        <v>#DIV/0!</v>
      </c>
      <c r="Q11" s="12" t="e">
        <f aca="true" t="shared" si="10" ref="Q11:Q68">L11*(162/180)</f>
        <v>#DIV/0!</v>
      </c>
      <c r="R11" s="12" t="e">
        <f aca="true" t="shared" si="11" ref="R11:R68">M11*(132/150)</f>
        <v>#DIV/0!</v>
      </c>
      <c r="S11" s="12" t="e">
        <f aca="true" t="shared" si="12" ref="S11:S68">N11*(162/180)</f>
        <v>#DIV/0!</v>
      </c>
      <c r="T11" s="12" t="e">
        <f aca="true" t="shared" si="13" ref="T11:T68">O11*(132/150)</f>
        <v>#DIV/0!</v>
      </c>
      <c r="U11" s="12" t="e">
        <f aca="true" t="shared" si="14" ref="U11:U68">P11*(162/180)</f>
        <v>#DIV/0!</v>
      </c>
      <c r="V11" s="12">
        <f t="shared" si="5"/>
        <v>0</v>
      </c>
      <c r="W11" s="12"/>
      <c r="X11" s="12">
        <f t="shared" si="6"/>
        <v>0</v>
      </c>
      <c r="Y11" s="12"/>
      <c r="Z11" s="12">
        <f t="shared" si="7"/>
        <v>0</v>
      </c>
      <c r="AA11" s="12"/>
      <c r="AB11" s="12">
        <f t="shared" si="8"/>
        <v>0</v>
      </c>
      <c r="AC11" s="12"/>
      <c r="AD11" s="12">
        <f t="shared" si="9"/>
        <v>0</v>
      </c>
      <c r="AE11" s="12"/>
      <c r="AF11" s="12">
        <f aca="true" t="shared" si="15" ref="AF11:AF68">V11+X11+Z11+AB11+AD11</f>
        <v>0</v>
      </c>
      <c r="AG11" s="12"/>
    </row>
    <row r="12" spans="1:33" ht="12">
      <c r="A12" s="2" t="str">
        <f>'TRB Record'!A5</f>
        <v>replicate 2</v>
      </c>
      <c r="C12" s="10">
        <f>'TRB Record'!C5</f>
        <v>0</v>
      </c>
      <c r="D12" s="2">
        <f>Lignin!E5</f>
        <v>0</v>
      </c>
      <c r="E12" s="12">
        <f>Lignin!S5</f>
        <v>86.73</v>
      </c>
      <c r="F12" s="7"/>
      <c r="G12" s="7"/>
      <c r="H12" s="7"/>
      <c r="I12" s="7"/>
      <c r="J12" s="7"/>
      <c r="K12" s="79">
        <v>1</v>
      </c>
      <c r="L12" s="12" t="e">
        <f t="shared" si="0"/>
        <v>#DIV/0!</v>
      </c>
      <c r="M12" s="12" t="e">
        <f t="shared" si="1"/>
        <v>#DIV/0!</v>
      </c>
      <c r="N12" s="12" t="e">
        <f t="shared" si="2"/>
        <v>#DIV/0!</v>
      </c>
      <c r="O12" s="12" t="e">
        <f t="shared" si="3"/>
        <v>#DIV/0!</v>
      </c>
      <c r="P12" s="12" t="e">
        <f t="shared" si="4"/>
        <v>#DIV/0!</v>
      </c>
      <c r="Q12" s="12" t="e">
        <f t="shared" si="10"/>
        <v>#DIV/0!</v>
      </c>
      <c r="R12" s="12" t="e">
        <f t="shared" si="11"/>
        <v>#DIV/0!</v>
      </c>
      <c r="S12" s="12" t="e">
        <f t="shared" si="12"/>
        <v>#DIV/0!</v>
      </c>
      <c r="T12" s="12" t="e">
        <f t="shared" si="13"/>
        <v>#DIV/0!</v>
      </c>
      <c r="U12" s="12" t="e">
        <f t="shared" si="14"/>
        <v>#DIV/0!</v>
      </c>
      <c r="V12" s="12">
        <f t="shared" si="5"/>
        <v>0</v>
      </c>
      <c r="W12" s="12">
        <f>AVERAGE(V11:V12)</f>
        <v>0</v>
      </c>
      <c r="X12" s="12">
        <f t="shared" si="6"/>
        <v>0</v>
      </c>
      <c r="Y12" s="12">
        <f>AVERAGE(X11:X12)</f>
        <v>0</v>
      </c>
      <c r="Z12" s="12">
        <f t="shared" si="7"/>
        <v>0</v>
      </c>
      <c r="AA12" s="12">
        <f>AVERAGE(Z11:Z12)</f>
        <v>0</v>
      </c>
      <c r="AB12" s="12">
        <f t="shared" si="8"/>
        <v>0</v>
      </c>
      <c r="AC12" s="12">
        <f>AVERAGE(AB11:AB12)</f>
        <v>0</v>
      </c>
      <c r="AD12" s="12">
        <f t="shared" si="9"/>
        <v>0</v>
      </c>
      <c r="AE12" s="12">
        <f>AVERAGE(AD11:AD12)</f>
        <v>0</v>
      </c>
      <c r="AF12" s="12">
        <f t="shared" si="15"/>
        <v>0</v>
      </c>
      <c r="AG12" s="12">
        <f>AVERAGE(AF11:AF12)</f>
        <v>0</v>
      </c>
    </row>
    <row r="13" spans="1:33" ht="12">
      <c r="A13" s="2">
        <f>'TRB Record'!A6</f>
        <v>3</v>
      </c>
      <c r="C13" s="10">
        <f>'TRB Record'!C6</f>
        <v>0</v>
      </c>
      <c r="D13" s="2">
        <f>Lignin!E6</f>
        <v>0</v>
      </c>
      <c r="E13" s="12">
        <f>Lignin!S6</f>
        <v>86.73</v>
      </c>
      <c r="F13" s="7"/>
      <c r="G13" s="7"/>
      <c r="H13" s="7"/>
      <c r="I13" s="7"/>
      <c r="J13" s="7"/>
      <c r="K13" s="79">
        <v>1</v>
      </c>
      <c r="L13" s="12" t="e">
        <f t="shared" si="0"/>
        <v>#DIV/0!</v>
      </c>
      <c r="M13" s="12" t="e">
        <f t="shared" si="1"/>
        <v>#DIV/0!</v>
      </c>
      <c r="N13" s="12" t="e">
        <f t="shared" si="2"/>
        <v>#DIV/0!</v>
      </c>
      <c r="O13" s="12" t="e">
        <f t="shared" si="3"/>
        <v>#DIV/0!</v>
      </c>
      <c r="P13" s="12" t="e">
        <f t="shared" si="4"/>
        <v>#DIV/0!</v>
      </c>
      <c r="Q13" s="12" t="e">
        <f t="shared" si="10"/>
        <v>#DIV/0!</v>
      </c>
      <c r="R13" s="12" t="e">
        <f t="shared" si="11"/>
        <v>#DIV/0!</v>
      </c>
      <c r="S13" s="12" t="e">
        <f t="shared" si="12"/>
        <v>#DIV/0!</v>
      </c>
      <c r="T13" s="12" t="e">
        <f t="shared" si="13"/>
        <v>#DIV/0!</v>
      </c>
      <c r="U13" s="12" t="e">
        <f t="shared" si="14"/>
        <v>#DIV/0!</v>
      </c>
      <c r="V13" s="12">
        <f t="shared" si="5"/>
        <v>0</v>
      </c>
      <c r="W13" s="12"/>
      <c r="X13" s="12">
        <f t="shared" si="6"/>
        <v>0</v>
      </c>
      <c r="Y13" s="12"/>
      <c r="Z13" s="12">
        <f t="shared" si="7"/>
        <v>0</v>
      </c>
      <c r="AA13" s="12"/>
      <c r="AB13" s="12">
        <f t="shared" si="8"/>
        <v>0</v>
      </c>
      <c r="AC13" s="12"/>
      <c r="AD13" s="12">
        <f t="shared" si="9"/>
        <v>0</v>
      </c>
      <c r="AE13" s="12"/>
      <c r="AF13" s="12">
        <f t="shared" si="15"/>
        <v>0</v>
      </c>
      <c r="AG13" s="12"/>
    </row>
    <row r="14" spans="1:33" ht="12">
      <c r="A14" s="2" t="str">
        <f>'TRB Record'!A7</f>
        <v>replicate 3</v>
      </c>
      <c r="C14" s="10">
        <f>'TRB Record'!C7</f>
        <v>0</v>
      </c>
      <c r="D14" s="2">
        <f>Lignin!E7</f>
        <v>0</v>
      </c>
      <c r="E14" s="12">
        <f>Lignin!S7</f>
        <v>86.73</v>
      </c>
      <c r="F14" s="7"/>
      <c r="G14" s="7"/>
      <c r="H14" s="7"/>
      <c r="I14" s="7"/>
      <c r="J14" s="7"/>
      <c r="K14" s="79">
        <v>1</v>
      </c>
      <c r="L14" s="12" t="e">
        <f t="shared" si="0"/>
        <v>#DIV/0!</v>
      </c>
      <c r="M14" s="12" t="e">
        <f t="shared" si="1"/>
        <v>#DIV/0!</v>
      </c>
      <c r="N14" s="12" t="e">
        <f t="shared" si="2"/>
        <v>#DIV/0!</v>
      </c>
      <c r="O14" s="12" t="e">
        <f t="shared" si="3"/>
        <v>#DIV/0!</v>
      </c>
      <c r="P14" s="12" t="e">
        <f t="shared" si="4"/>
        <v>#DIV/0!</v>
      </c>
      <c r="Q14" s="12" t="e">
        <f t="shared" si="10"/>
        <v>#DIV/0!</v>
      </c>
      <c r="R14" s="12" t="e">
        <f t="shared" si="11"/>
        <v>#DIV/0!</v>
      </c>
      <c r="S14" s="12" t="e">
        <f t="shared" si="12"/>
        <v>#DIV/0!</v>
      </c>
      <c r="T14" s="12" t="e">
        <f t="shared" si="13"/>
        <v>#DIV/0!</v>
      </c>
      <c r="U14" s="12" t="e">
        <f t="shared" si="14"/>
        <v>#DIV/0!</v>
      </c>
      <c r="V14" s="12">
        <f t="shared" si="5"/>
        <v>0</v>
      </c>
      <c r="W14" s="12">
        <f>AVERAGE(V13:V14)</f>
        <v>0</v>
      </c>
      <c r="X14" s="12">
        <f t="shared" si="6"/>
        <v>0</v>
      </c>
      <c r="Y14" s="12">
        <f>AVERAGE(X13:X14)</f>
        <v>0</v>
      </c>
      <c r="Z14" s="12">
        <f t="shared" si="7"/>
        <v>0</v>
      </c>
      <c r="AA14" s="12">
        <f>AVERAGE(Z13:Z14)</f>
        <v>0</v>
      </c>
      <c r="AB14" s="12">
        <f t="shared" si="8"/>
        <v>0</v>
      </c>
      <c r="AC14" s="12">
        <f>AVERAGE(AB13:AB14)</f>
        <v>0</v>
      </c>
      <c r="AD14" s="12">
        <f t="shared" si="9"/>
        <v>0</v>
      </c>
      <c r="AE14" s="12">
        <f>AVERAGE(AD13:AD14)</f>
        <v>0</v>
      </c>
      <c r="AF14" s="12">
        <f t="shared" si="15"/>
        <v>0</v>
      </c>
      <c r="AG14" s="12">
        <f>AVERAGE(AF13:AF14)</f>
        <v>0</v>
      </c>
    </row>
    <row r="15" spans="1:33" ht="12">
      <c r="A15" s="2">
        <f>'TRB Record'!A8</f>
        <v>4</v>
      </c>
      <c r="C15" s="10">
        <f>'TRB Record'!C8</f>
        <v>0</v>
      </c>
      <c r="D15" s="2">
        <f>Lignin!E8</f>
        <v>0</v>
      </c>
      <c r="E15" s="12">
        <f>Lignin!S8</f>
        <v>86.73</v>
      </c>
      <c r="F15" s="7"/>
      <c r="G15" s="7"/>
      <c r="H15" s="7"/>
      <c r="I15" s="7"/>
      <c r="J15" s="7"/>
      <c r="K15" s="79">
        <v>1</v>
      </c>
      <c r="L15" s="12" t="e">
        <f t="shared" si="0"/>
        <v>#DIV/0!</v>
      </c>
      <c r="M15" s="12" t="e">
        <f t="shared" si="1"/>
        <v>#DIV/0!</v>
      </c>
      <c r="N15" s="12" t="e">
        <f t="shared" si="2"/>
        <v>#DIV/0!</v>
      </c>
      <c r="O15" s="12" t="e">
        <f t="shared" si="3"/>
        <v>#DIV/0!</v>
      </c>
      <c r="P15" s="12" t="e">
        <f t="shared" si="4"/>
        <v>#DIV/0!</v>
      </c>
      <c r="Q15" s="12" t="e">
        <f t="shared" si="10"/>
        <v>#DIV/0!</v>
      </c>
      <c r="R15" s="12" t="e">
        <f t="shared" si="11"/>
        <v>#DIV/0!</v>
      </c>
      <c r="S15" s="12" t="e">
        <f t="shared" si="12"/>
        <v>#DIV/0!</v>
      </c>
      <c r="T15" s="12" t="e">
        <f t="shared" si="13"/>
        <v>#DIV/0!</v>
      </c>
      <c r="U15" s="12" t="e">
        <f t="shared" si="14"/>
        <v>#DIV/0!</v>
      </c>
      <c r="V15" s="12">
        <f t="shared" si="5"/>
        <v>0</v>
      </c>
      <c r="W15" s="12"/>
      <c r="X15" s="12">
        <f t="shared" si="6"/>
        <v>0</v>
      </c>
      <c r="Y15" s="12"/>
      <c r="Z15" s="12">
        <f t="shared" si="7"/>
        <v>0</v>
      </c>
      <c r="AA15" s="12"/>
      <c r="AB15" s="12">
        <f t="shared" si="8"/>
        <v>0</v>
      </c>
      <c r="AC15" s="12"/>
      <c r="AD15" s="12">
        <f t="shared" si="9"/>
        <v>0</v>
      </c>
      <c r="AE15" s="12"/>
      <c r="AF15" s="12">
        <f t="shared" si="15"/>
        <v>0</v>
      </c>
      <c r="AG15" s="12"/>
    </row>
    <row r="16" spans="1:33" ht="12">
      <c r="A16" s="2" t="str">
        <f>'TRB Record'!A9</f>
        <v>replicate 4</v>
      </c>
      <c r="C16" s="10">
        <f>'TRB Record'!C9</f>
        <v>0</v>
      </c>
      <c r="D16" s="2">
        <f>Lignin!E9</f>
        <v>0</v>
      </c>
      <c r="E16" s="12">
        <f>Lignin!S9</f>
        <v>86.73</v>
      </c>
      <c r="F16" s="7"/>
      <c r="G16" s="7"/>
      <c r="H16" s="7"/>
      <c r="I16" s="7"/>
      <c r="J16" s="7"/>
      <c r="K16" s="79">
        <v>1</v>
      </c>
      <c r="L16" s="12" t="e">
        <f t="shared" si="0"/>
        <v>#DIV/0!</v>
      </c>
      <c r="M16" s="12" t="e">
        <f t="shared" si="1"/>
        <v>#DIV/0!</v>
      </c>
      <c r="N16" s="12" t="e">
        <f t="shared" si="2"/>
        <v>#DIV/0!</v>
      </c>
      <c r="O16" s="12" t="e">
        <f t="shared" si="3"/>
        <v>#DIV/0!</v>
      </c>
      <c r="P16" s="12" t="e">
        <f t="shared" si="4"/>
        <v>#DIV/0!</v>
      </c>
      <c r="Q16" s="12" t="e">
        <f t="shared" si="10"/>
        <v>#DIV/0!</v>
      </c>
      <c r="R16" s="12" t="e">
        <f t="shared" si="11"/>
        <v>#DIV/0!</v>
      </c>
      <c r="S16" s="12" t="e">
        <f t="shared" si="12"/>
        <v>#DIV/0!</v>
      </c>
      <c r="T16" s="12" t="e">
        <f t="shared" si="13"/>
        <v>#DIV/0!</v>
      </c>
      <c r="U16" s="12" t="e">
        <f t="shared" si="14"/>
        <v>#DIV/0!</v>
      </c>
      <c r="V16" s="12">
        <f t="shared" si="5"/>
        <v>0</v>
      </c>
      <c r="W16" s="12">
        <f>AVERAGE(V15:V16)</f>
        <v>0</v>
      </c>
      <c r="X16" s="12">
        <f t="shared" si="6"/>
        <v>0</v>
      </c>
      <c r="Y16" s="12">
        <f>AVERAGE(X15:X16)</f>
        <v>0</v>
      </c>
      <c r="Z16" s="12">
        <f t="shared" si="7"/>
        <v>0</v>
      </c>
      <c r="AA16" s="12">
        <f>AVERAGE(Z15:Z16)</f>
        <v>0</v>
      </c>
      <c r="AB16" s="12">
        <f t="shared" si="8"/>
        <v>0</v>
      </c>
      <c r="AC16" s="12">
        <f>AVERAGE(AB15:AB16)</f>
        <v>0</v>
      </c>
      <c r="AD16" s="12">
        <f t="shared" si="9"/>
        <v>0</v>
      </c>
      <c r="AE16" s="12">
        <f>AVERAGE(AD15:AD16)</f>
        <v>0</v>
      </c>
      <c r="AF16" s="12">
        <f t="shared" si="15"/>
        <v>0</v>
      </c>
      <c r="AG16" s="12">
        <f>AVERAGE(AF15:AF16)</f>
        <v>0</v>
      </c>
    </row>
    <row r="17" spans="1:33" ht="12">
      <c r="A17" s="2">
        <f>'TRB Record'!A10</f>
        <v>5</v>
      </c>
      <c r="C17" s="10">
        <f>'TRB Record'!C10</f>
        <v>0</v>
      </c>
      <c r="D17" s="2">
        <f>Lignin!E10</f>
        <v>0</v>
      </c>
      <c r="E17" s="12">
        <f>Lignin!S10</f>
        <v>86.73</v>
      </c>
      <c r="F17" s="7"/>
      <c r="G17" s="7"/>
      <c r="H17" s="7"/>
      <c r="I17" s="7"/>
      <c r="J17" s="7"/>
      <c r="K17" s="79">
        <v>1</v>
      </c>
      <c r="L17" s="12" t="e">
        <f t="shared" si="0"/>
        <v>#DIV/0!</v>
      </c>
      <c r="M17" s="12" t="e">
        <f t="shared" si="1"/>
        <v>#DIV/0!</v>
      </c>
      <c r="N17" s="12" t="e">
        <f t="shared" si="2"/>
        <v>#DIV/0!</v>
      </c>
      <c r="O17" s="12" t="e">
        <f t="shared" si="3"/>
        <v>#DIV/0!</v>
      </c>
      <c r="P17" s="12" t="e">
        <f t="shared" si="4"/>
        <v>#DIV/0!</v>
      </c>
      <c r="Q17" s="12" t="e">
        <f t="shared" si="10"/>
        <v>#DIV/0!</v>
      </c>
      <c r="R17" s="12" t="e">
        <f t="shared" si="11"/>
        <v>#DIV/0!</v>
      </c>
      <c r="S17" s="12" t="e">
        <f t="shared" si="12"/>
        <v>#DIV/0!</v>
      </c>
      <c r="T17" s="12" t="e">
        <f t="shared" si="13"/>
        <v>#DIV/0!</v>
      </c>
      <c r="U17" s="12" t="e">
        <f t="shared" si="14"/>
        <v>#DIV/0!</v>
      </c>
      <c r="V17" s="12">
        <f t="shared" si="5"/>
        <v>0</v>
      </c>
      <c r="W17" s="12"/>
      <c r="X17" s="12">
        <f t="shared" si="6"/>
        <v>0</v>
      </c>
      <c r="Y17" s="12"/>
      <c r="Z17" s="12">
        <f t="shared" si="7"/>
        <v>0</v>
      </c>
      <c r="AA17" s="12"/>
      <c r="AB17" s="12">
        <f t="shared" si="8"/>
        <v>0</v>
      </c>
      <c r="AC17" s="12"/>
      <c r="AD17" s="12">
        <f t="shared" si="9"/>
        <v>0</v>
      </c>
      <c r="AE17" s="12"/>
      <c r="AF17" s="12">
        <f t="shared" si="15"/>
        <v>0</v>
      </c>
      <c r="AG17" s="12"/>
    </row>
    <row r="18" spans="1:33" ht="12">
      <c r="A18" s="2" t="str">
        <f>'TRB Record'!A11</f>
        <v>replicate 5</v>
      </c>
      <c r="C18" s="10">
        <f>'TRB Record'!C11</f>
        <v>0</v>
      </c>
      <c r="D18" s="2">
        <f>Lignin!E11</f>
        <v>0</v>
      </c>
      <c r="E18" s="12">
        <f>Lignin!S11</f>
        <v>86.73</v>
      </c>
      <c r="F18" s="7"/>
      <c r="G18" s="7"/>
      <c r="H18" s="7"/>
      <c r="I18" s="7"/>
      <c r="J18" s="7"/>
      <c r="K18" s="79">
        <v>1</v>
      </c>
      <c r="L18" s="12" t="e">
        <f t="shared" si="0"/>
        <v>#DIV/0!</v>
      </c>
      <c r="M18" s="12" t="e">
        <f t="shared" si="1"/>
        <v>#DIV/0!</v>
      </c>
      <c r="N18" s="12" t="e">
        <f t="shared" si="2"/>
        <v>#DIV/0!</v>
      </c>
      <c r="O18" s="12" t="e">
        <f t="shared" si="3"/>
        <v>#DIV/0!</v>
      </c>
      <c r="P18" s="12" t="e">
        <f t="shared" si="4"/>
        <v>#DIV/0!</v>
      </c>
      <c r="Q18" s="12" t="e">
        <f t="shared" si="10"/>
        <v>#DIV/0!</v>
      </c>
      <c r="R18" s="12" t="e">
        <f t="shared" si="11"/>
        <v>#DIV/0!</v>
      </c>
      <c r="S18" s="12" t="e">
        <f t="shared" si="12"/>
        <v>#DIV/0!</v>
      </c>
      <c r="T18" s="12" t="e">
        <f t="shared" si="13"/>
        <v>#DIV/0!</v>
      </c>
      <c r="U18" s="12" t="e">
        <f t="shared" si="14"/>
        <v>#DIV/0!</v>
      </c>
      <c r="V18" s="12">
        <f t="shared" si="5"/>
        <v>0</v>
      </c>
      <c r="W18" s="12">
        <f>AVERAGE(V17:V18)</f>
        <v>0</v>
      </c>
      <c r="X18" s="12">
        <f t="shared" si="6"/>
        <v>0</v>
      </c>
      <c r="Y18" s="12">
        <f>AVERAGE(X17:X18)</f>
        <v>0</v>
      </c>
      <c r="Z18" s="12">
        <f t="shared" si="7"/>
        <v>0</v>
      </c>
      <c r="AA18" s="12">
        <f>AVERAGE(Z17:Z18)</f>
        <v>0</v>
      </c>
      <c r="AB18" s="12">
        <f t="shared" si="8"/>
        <v>0</v>
      </c>
      <c r="AC18" s="12">
        <f>AVERAGE(AB17:AB18)</f>
        <v>0</v>
      </c>
      <c r="AD18" s="12">
        <f t="shared" si="9"/>
        <v>0</v>
      </c>
      <c r="AE18" s="12">
        <f>AVERAGE(AD17:AD18)</f>
        <v>0</v>
      </c>
      <c r="AF18" s="12">
        <f t="shared" si="15"/>
        <v>0</v>
      </c>
      <c r="AG18" s="12">
        <f>AVERAGE(AF17:AF18)</f>
        <v>0</v>
      </c>
    </row>
    <row r="19" spans="1:33" ht="12">
      <c r="A19" s="2">
        <f>'TRB Record'!A12</f>
        <v>6</v>
      </c>
      <c r="C19" s="10">
        <f>'TRB Record'!C12</f>
        <v>0</v>
      </c>
      <c r="D19" s="2">
        <f>Lignin!E12</f>
        <v>0</v>
      </c>
      <c r="E19" s="12">
        <f>Lignin!S12</f>
        <v>86.73</v>
      </c>
      <c r="F19" s="7"/>
      <c r="G19" s="7"/>
      <c r="H19" s="7"/>
      <c r="I19" s="7"/>
      <c r="J19" s="7"/>
      <c r="K19" s="79">
        <v>1</v>
      </c>
      <c r="L19" s="12" t="e">
        <f t="shared" si="0"/>
        <v>#DIV/0!</v>
      </c>
      <c r="M19" s="12" t="e">
        <f t="shared" si="1"/>
        <v>#DIV/0!</v>
      </c>
      <c r="N19" s="12" t="e">
        <f t="shared" si="2"/>
        <v>#DIV/0!</v>
      </c>
      <c r="O19" s="12" t="e">
        <f t="shared" si="3"/>
        <v>#DIV/0!</v>
      </c>
      <c r="P19" s="12" t="e">
        <f t="shared" si="4"/>
        <v>#DIV/0!</v>
      </c>
      <c r="Q19" s="12" t="e">
        <f t="shared" si="10"/>
        <v>#DIV/0!</v>
      </c>
      <c r="R19" s="12" t="e">
        <f t="shared" si="11"/>
        <v>#DIV/0!</v>
      </c>
      <c r="S19" s="12" t="e">
        <f t="shared" si="12"/>
        <v>#DIV/0!</v>
      </c>
      <c r="T19" s="12" t="e">
        <f t="shared" si="13"/>
        <v>#DIV/0!</v>
      </c>
      <c r="U19" s="12" t="e">
        <f t="shared" si="14"/>
        <v>#DIV/0!</v>
      </c>
      <c r="V19" s="12">
        <f t="shared" si="5"/>
        <v>0</v>
      </c>
      <c r="W19" s="12"/>
      <c r="X19" s="12">
        <f t="shared" si="6"/>
        <v>0</v>
      </c>
      <c r="Y19" s="12"/>
      <c r="Z19" s="12">
        <f t="shared" si="7"/>
        <v>0</v>
      </c>
      <c r="AA19" s="12"/>
      <c r="AB19" s="12">
        <f t="shared" si="8"/>
        <v>0</v>
      </c>
      <c r="AC19" s="12"/>
      <c r="AD19" s="12">
        <f t="shared" si="9"/>
        <v>0</v>
      </c>
      <c r="AE19" s="12"/>
      <c r="AF19" s="12">
        <f t="shared" si="15"/>
        <v>0</v>
      </c>
      <c r="AG19" s="12"/>
    </row>
    <row r="20" spans="1:33" ht="12">
      <c r="A20" s="2" t="str">
        <f>'TRB Record'!A13</f>
        <v>replicate 6</v>
      </c>
      <c r="C20" s="10">
        <f>'TRB Record'!C13</f>
        <v>0</v>
      </c>
      <c r="D20" s="2">
        <f>Lignin!E13</f>
        <v>0</v>
      </c>
      <c r="E20" s="12">
        <f>Lignin!S13</f>
        <v>86.73</v>
      </c>
      <c r="F20" s="7"/>
      <c r="G20" s="7"/>
      <c r="H20" s="7"/>
      <c r="I20" s="7"/>
      <c r="J20" s="7"/>
      <c r="K20" s="79">
        <v>1</v>
      </c>
      <c r="L20" s="12" t="e">
        <f t="shared" si="0"/>
        <v>#DIV/0!</v>
      </c>
      <c r="M20" s="12" t="e">
        <f t="shared" si="1"/>
        <v>#DIV/0!</v>
      </c>
      <c r="N20" s="12" t="e">
        <f t="shared" si="2"/>
        <v>#DIV/0!</v>
      </c>
      <c r="O20" s="12" t="e">
        <f t="shared" si="3"/>
        <v>#DIV/0!</v>
      </c>
      <c r="P20" s="12" t="e">
        <f t="shared" si="4"/>
        <v>#DIV/0!</v>
      </c>
      <c r="Q20" s="12" t="e">
        <f t="shared" si="10"/>
        <v>#DIV/0!</v>
      </c>
      <c r="R20" s="12" t="e">
        <f t="shared" si="11"/>
        <v>#DIV/0!</v>
      </c>
      <c r="S20" s="12" t="e">
        <f t="shared" si="12"/>
        <v>#DIV/0!</v>
      </c>
      <c r="T20" s="12" t="e">
        <f t="shared" si="13"/>
        <v>#DIV/0!</v>
      </c>
      <c r="U20" s="12" t="e">
        <f t="shared" si="14"/>
        <v>#DIV/0!</v>
      </c>
      <c r="V20" s="12">
        <f t="shared" si="5"/>
        <v>0</v>
      </c>
      <c r="W20" s="12">
        <f>AVERAGE(V19:V20)</f>
        <v>0</v>
      </c>
      <c r="X20" s="12">
        <f t="shared" si="6"/>
        <v>0</v>
      </c>
      <c r="Y20" s="12">
        <f>AVERAGE(X19:X20)</f>
        <v>0</v>
      </c>
      <c r="Z20" s="12">
        <f t="shared" si="7"/>
        <v>0</v>
      </c>
      <c r="AA20" s="12">
        <f>AVERAGE(Z19:Z20)</f>
        <v>0</v>
      </c>
      <c r="AB20" s="12">
        <f t="shared" si="8"/>
        <v>0</v>
      </c>
      <c r="AC20" s="12">
        <f>AVERAGE(AB19:AB20)</f>
        <v>0</v>
      </c>
      <c r="AD20" s="12">
        <f t="shared" si="9"/>
        <v>0</v>
      </c>
      <c r="AE20" s="12">
        <f>AVERAGE(AD19:AD20)</f>
        <v>0</v>
      </c>
      <c r="AF20" s="12">
        <f t="shared" si="15"/>
        <v>0</v>
      </c>
      <c r="AG20" s="12">
        <f>AVERAGE(AF19:AF20)</f>
        <v>0</v>
      </c>
    </row>
    <row r="21" spans="1:33" ht="12">
      <c r="A21" s="2">
        <f>'TRB Record'!A14</f>
        <v>7</v>
      </c>
      <c r="C21" s="10">
        <f>'TRB Record'!C14</f>
        <v>0</v>
      </c>
      <c r="D21" s="2">
        <f>Lignin!E14</f>
        <v>0</v>
      </c>
      <c r="E21" s="12">
        <f>Lignin!S14</f>
        <v>86.73</v>
      </c>
      <c r="F21" s="7"/>
      <c r="G21" s="7"/>
      <c r="H21" s="7"/>
      <c r="I21" s="7"/>
      <c r="J21" s="7"/>
      <c r="K21" s="79">
        <v>1</v>
      </c>
      <c r="L21" s="12" t="e">
        <f t="shared" si="0"/>
        <v>#DIV/0!</v>
      </c>
      <c r="M21" s="12" t="e">
        <f t="shared" si="1"/>
        <v>#DIV/0!</v>
      </c>
      <c r="N21" s="12" t="e">
        <f t="shared" si="2"/>
        <v>#DIV/0!</v>
      </c>
      <c r="O21" s="12" t="e">
        <f t="shared" si="3"/>
        <v>#DIV/0!</v>
      </c>
      <c r="P21" s="12" t="e">
        <f t="shared" si="4"/>
        <v>#DIV/0!</v>
      </c>
      <c r="Q21" s="12" t="e">
        <f t="shared" si="10"/>
        <v>#DIV/0!</v>
      </c>
      <c r="R21" s="12" t="e">
        <f t="shared" si="11"/>
        <v>#DIV/0!</v>
      </c>
      <c r="S21" s="12" t="e">
        <f t="shared" si="12"/>
        <v>#DIV/0!</v>
      </c>
      <c r="T21" s="12" t="e">
        <f t="shared" si="13"/>
        <v>#DIV/0!</v>
      </c>
      <c r="U21" s="12" t="e">
        <f t="shared" si="14"/>
        <v>#DIV/0!</v>
      </c>
      <c r="V21" s="12">
        <f t="shared" si="5"/>
        <v>0</v>
      </c>
      <c r="W21" s="12"/>
      <c r="X21" s="12">
        <f t="shared" si="6"/>
        <v>0</v>
      </c>
      <c r="Y21" s="12"/>
      <c r="Z21" s="12">
        <f t="shared" si="7"/>
        <v>0</v>
      </c>
      <c r="AA21" s="12"/>
      <c r="AB21" s="12">
        <f t="shared" si="8"/>
        <v>0</v>
      </c>
      <c r="AC21" s="12"/>
      <c r="AD21" s="12">
        <f t="shared" si="9"/>
        <v>0</v>
      </c>
      <c r="AE21" s="12"/>
      <c r="AF21" s="12">
        <f t="shared" si="15"/>
        <v>0</v>
      </c>
      <c r="AG21" s="12"/>
    </row>
    <row r="22" spans="1:33" ht="12">
      <c r="A22" s="2" t="str">
        <f>'TRB Record'!A15</f>
        <v>replicate 7</v>
      </c>
      <c r="C22" s="10">
        <f>'TRB Record'!C15</f>
        <v>0</v>
      </c>
      <c r="D22" s="2">
        <f>Lignin!E15</f>
        <v>0</v>
      </c>
      <c r="E22" s="12">
        <f>Lignin!S15</f>
        <v>86.73</v>
      </c>
      <c r="F22" s="7"/>
      <c r="G22" s="7"/>
      <c r="H22" s="7"/>
      <c r="I22" s="7"/>
      <c r="J22" s="7"/>
      <c r="K22" s="79">
        <v>1</v>
      </c>
      <c r="L22" s="12" t="e">
        <f t="shared" si="0"/>
        <v>#DIV/0!</v>
      </c>
      <c r="M22" s="12" t="e">
        <f t="shared" si="1"/>
        <v>#DIV/0!</v>
      </c>
      <c r="N22" s="12" t="e">
        <f t="shared" si="2"/>
        <v>#DIV/0!</v>
      </c>
      <c r="O22" s="12" t="e">
        <f t="shared" si="3"/>
        <v>#DIV/0!</v>
      </c>
      <c r="P22" s="12" t="e">
        <f t="shared" si="4"/>
        <v>#DIV/0!</v>
      </c>
      <c r="Q22" s="12" t="e">
        <f t="shared" si="10"/>
        <v>#DIV/0!</v>
      </c>
      <c r="R22" s="12" t="e">
        <f t="shared" si="11"/>
        <v>#DIV/0!</v>
      </c>
      <c r="S22" s="12" t="e">
        <f t="shared" si="12"/>
        <v>#DIV/0!</v>
      </c>
      <c r="T22" s="12" t="e">
        <f t="shared" si="13"/>
        <v>#DIV/0!</v>
      </c>
      <c r="U22" s="12" t="e">
        <f t="shared" si="14"/>
        <v>#DIV/0!</v>
      </c>
      <c r="V22" s="12">
        <f t="shared" si="5"/>
        <v>0</v>
      </c>
      <c r="W22" s="12">
        <f>AVERAGE(V21:V22)</f>
        <v>0</v>
      </c>
      <c r="X22" s="12">
        <f t="shared" si="6"/>
        <v>0</v>
      </c>
      <c r="Y22" s="12">
        <f>AVERAGE(X21:X22)</f>
        <v>0</v>
      </c>
      <c r="Z22" s="12">
        <f t="shared" si="7"/>
        <v>0</v>
      </c>
      <c r="AA22" s="12">
        <f>AVERAGE(Z21:Z22)</f>
        <v>0</v>
      </c>
      <c r="AB22" s="12">
        <f t="shared" si="8"/>
        <v>0</v>
      </c>
      <c r="AC22" s="12">
        <f>AVERAGE(AB21:AB22)</f>
        <v>0</v>
      </c>
      <c r="AD22" s="12">
        <f t="shared" si="9"/>
        <v>0</v>
      </c>
      <c r="AE22" s="12">
        <f>AVERAGE(AD21:AD22)</f>
        <v>0</v>
      </c>
      <c r="AF22" s="12">
        <f t="shared" si="15"/>
        <v>0</v>
      </c>
      <c r="AG22" s="12">
        <f>AVERAGE(AF21:AF22)</f>
        <v>0</v>
      </c>
    </row>
    <row r="23" spans="1:33" ht="12">
      <c r="A23" s="2">
        <f>'TRB Record'!A16</f>
        <v>8</v>
      </c>
      <c r="C23" s="10">
        <f>'TRB Record'!C16</f>
        <v>0</v>
      </c>
      <c r="D23" s="2">
        <f>Lignin!E16</f>
        <v>0</v>
      </c>
      <c r="E23" s="12">
        <f>Lignin!S16</f>
        <v>86.73</v>
      </c>
      <c r="F23" s="7"/>
      <c r="G23" s="7"/>
      <c r="H23" s="7"/>
      <c r="I23" s="7"/>
      <c r="J23" s="7"/>
      <c r="K23" s="79">
        <v>1</v>
      </c>
      <c r="L23" s="12" t="e">
        <f t="shared" si="0"/>
        <v>#DIV/0!</v>
      </c>
      <c r="M23" s="12" t="e">
        <f t="shared" si="1"/>
        <v>#DIV/0!</v>
      </c>
      <c r="N23" s="12" t="e">
        <f t="shared" si="2"/>
        <v>#DIV/0!</v>
      </c>
      <c r="O23" s="12" t="e">
        <f t="shared" si="3"/>
        <v>#DIV/0!</v>
      </c>
      <c r="P23" s="12" t="e">
        <f t="shared" si="4"/>
        <v>#DIV/0!</v>
      </c>
      <c r="Q23" s="12" t="e">
        <f t="shared" si="10"/>
        <v>#DIV/0!</v>
      </c>
      <c r="R23" s="12" t="e">
        <f t="shared" si="11"/>
        <v>#DIV/0!</v>
      </c>
      <c r="S23" s="12" t="e">
        <f t="shared" si="12"/>
        <v>#DIV/0!</v>
      </c>
      <c r="T23" s="12" t="e">
        <f t="shared" si="13"/>
        <v>#DIV/0!</v>
      </c>
      <c r="U23" s="12" t="e">
        <f t="shared" si="14"/>
        <v>#DIV/0!</v>
      </c>
      <c r="V23" s="12">
        <f t="shared" si="5"/>
        <v>0</v>
      </c>
      <c r="W23" s="12"/>
      <c r="X23" s="12">
        <f t="shared" si="6"/>
        <v>0</v>
      </c>
      <c r="Y23" s="12"/>
      <c r="Z23" s="12">
        <f t="shared" si="7"/>
        <v>0</v>
      </c>
      <c r="AA23" s="12"/>
      <c r="AB23" s="12">
        <f t="shared" si="8"/>
        <v>0</v>
      </c>
      <c r="AC23" s="12"/>
      <c r="AD23" s="12">
        <f t="shared" si="9"/>
        <v>0</v>
      </c>
      <c r="AE23" s="12"/>
      <c r="AF23" s="12">
        <f t="shared" si="15"/>
        <v>0</v>
      </c>
      <c r="AG23" s="12"/>
    </row>
    <row r="24" spans="1:33" ht="12">
      <c r="A24" s="2" t="str">
        <f>'TRB Record'!A17</f>
        <v>replicate 8</v>
      </c>
      <c r="C24" s="10">
        <f>'TRB Record'!C17</f>
        <v>0</v>
      </c>
      <c r="D24" s="2">
        <f>Lignin!E17</f>
        <v>0</v>
      </c>
      <c r="E24" s="12">
        <f>Lignin!S17</f>
        <v>86.73</v>
      </c>
      <c r="F24" s="7"/>
      <c r="G24" s="7"/>
      <c r="H24" s="7"/>
      <c r="I24" s="7"/>
      <c r="J24" s="7"/>
      <c r="K24" s="79">
        <v>1</v>
      </c>
      <c r="L24" s="12" t="e">
        <f t="shared" si="0"/>
        <v>#DIV/0!</v>
      </c>
      <c r="M24" s="12" t="e">
        <f t="shared" si="1"/>
        <v>#DIV/0!</v>
      </c>
      <c r="N24" s="12" t="e">
        <f t="shared" si="2"/>
        <v>#DIV/0!</v>
      </c>
      <c r="O24" s="12" t="e">
        <f t="shared" si="3"/>
        <v>#DIV/0!</v>
      </c>
      <c r="P24" s="12" t="e">
        <f t="shared" si="4"/>
        <v>#DIV/0!</v>
      </c>
      <c r="Q24" s="12" t="e">
        <f t="shared" si="10"/>
        <v>#DIV/0!</v>
      </c>
      <c r="R24" s="12" t="e">
        <f t="shared" si="11"/>
        <v>#DIV/0!</v>
      </c>
      <c r="S24" s="12" t="e">
        <f t="shared" si="12"/>
        <v>#DIV/0!</v>
      </c>
      <c r="T24" s="12" t="e">
        <f t="shared" si="13"/>
        <v>#DIV/0!</v>
      </c>
      <c r="U24" s="12" t="e">
        <f t="shared" si="14"/>
        <v>#DIV/0!</v>
      </c>
      <c r="V24" s="12">
        <f t="shared" si="5"/>
        <v>0</v>
      </c>
      <c r="W24" s="12">
        <f>AVERAGE(V23:V24)</f>
        <v>0</v>
      </c>
      <c r="X24" s="12">
        <f t="shared" si="6"/>
        <v>0</v>
      </c>
      <c r="Y24" s="12">
        <f>AVERAGE(X23:X24)</f>
        <v>0</v>
      </c>
      <c r="Z24" s="12">
        <f t="shared" si="7"/>
        <v>0</v>
      </c>
      <c r="AA24" s="12">
        <f>AVERAGE(Z23:Z24)</f>
        <v>0</v>
      </c>
      <c r="AB24" s="12">
        <f t="shared" si="8"/>
        <v>0</v>
      </c>
      <c r="AC24" s="12">
        <f>AVERAGE(AB23:AB24)</f>
        <v>0</v>
      </c>
      <c r="AD24" s="12">
        <f t="shared" si="9"/>
        <v>0</v>
      </c>
      <c r="AE24" s="12">
        <f>AVERAGE(AD23:AD24)</f>
        <v>0</v>
      </c>
      <c r="AF24" s="12">
        <f t="shared" si="15"/>
        <v>0</v>
      </c>
      <c r="AG24" s="12">
        <f>AVERAGE(AF23:AF24)</f>
        <v>0</v>
      </c>
    </row>
    <row r="25" spans="1:33" ht="12">
      <c r="A25" s="2">
        <f>'TRB Record'!A18</f>
        <v>9</v>
      </c>
      <c r="C25" s="10">
        <f>'TRB Record'!C18</f>
        <v>0</v>
      </c>
      <c r="D25" s="2">
        <f>Lignin!E18</f>
        <v>0</v>
      </c>
      <c r="E25" s="12">
        <f>Lignin!S18</f>
        <v>86.73</v>
      </c>
      <c r="F25" s="7"/>
      <c r="G25" s="7"/>
      <c r="H25" s="7"/>
      <c r="I25" s="7"/>
      <c r="J25" s="7"/>
      <c r="K25" s="79">
        <v>1</v>
      </c>
      <c r="L25" s="12" t="e">
        <f t="shared" si="0"/>
        <v>#DIV/0!</v>
      </c>
      <c r="M25" s="12" t="e">
        <f t="shared" si="1"/>
        <v>#DIV/0!</v>
      </c>
      <c r="N25" s="12" t="e">
        <f t="shared" si="2"/>
        <v>#DIV/0!</v>
      </c>
      <c r="O25" s="12" t="e">
        <f t="shared" si="3"/>
        <v>#DIV/0!</v>
      </c>
      <c r="P25" s="12" t="e">
        <f t="shared" si="4"/>
        <v>#DIV/0!</v>
      </c>
      <c r="Q25" s="12" t="e">
        <f t="shared" si="10"/>
        <v>#DIV/0!</v>
      </c>
      <c r="R25" s="12" t="e">
        <f t="shared" si="11"/>
        <v>#DIV/0!</v>
      </c>
      <c r="S25" s="12" t="e">
        <f t="shared" si="12"/>
        <v>#DIV/0!</v>
      </c>
      <c r="T25" s="12" t="e">
        <f t="shared" si="13"/>
        <v>#DIV/0!</v>
      </c>
      <c r="U25" s="12" t="e">
        <f t="shared" si="14"/>
        <v>#DIV/0!</v>
      </c>
      <c r="V25" s="12">
        <f t="shared" si="5"/>
        <v>0</v>
      </c>
      <c r="W25" s="12"/>
      <c r="X25" s="12">
        <f t="shared" si="6"/>
        <v>0</v>
      </c>
      <c r="Y25" s="12"/>
      <c r="Z25" s="12">
        <f t="shared" si="7"/>
        <v>0</v>
      </c>
      <c r="AA25" s="12"/>
      <c r="AB25" s="12">
        <f t="shared" si="8"/>
        <v>0</v>
      </c>
      <c r="AC25" s="12"/>
      <c r="AD25" s="12">
        <f t="shared" si="9"/>
        <v>0</v>
      </c>
      <c r="AE25" s="12"/>
      <c r="AF25" s="12">
        <f t="shared" si="15"/>
        <v>0</v>
      </c>
      <c r="AG25" s="12"/>
    </row>
    <row r="26" spans="1:33" ht="12">
      <c r="A26" s="2" t="str">
        <f>'TRB Record'!A19</f>
        <v>replicate 9</v>
      </c>
      <c r="C26" s="10">
        <f>'TRB Record'!C19</f>
        <v>0</v>
      </c>
      <c r="D26" s="2">
        <f>Lignin!E19</f>
        <v>0</v>
      </c>
      <c r="E26" s="12">
        <f>Lignin!S19</f>
        <v>86.73</v>
      </c>
      <c r="F26" s="7"/>
      <c r="G26" s="7"/>
      <c r="H26" s="7"/>
      <c r="I26" s="7"/>
      <c r="J26" s="7"/>
      <c r="K26" s="79">
        <v>1</v>
      </c>
      <c r="L26" s="12" t="e">
        <f t="shared" si="0"/>
        <v>#DIV/0!</v>
      </c>
      <c r="M26" s="12" t="e">
        <f t="shared" si="1"/>
        <v>#DIV/0!</v>
      </c>
      <c r="N26" s="12" t="e">
        <f t="shared" si="2"/>
        <v>#DIV/0!</v>
      </c>
      <c r="O26" s="12" t="e">
        <f t="shared" si="3"/>
        <v>#DIV/0!</v>
      </c>
      <c r="P26" s="12" t="e">
        <f t="shared" si="4"/>
        <v>#DIV/0!</v>
      </c>
      <c r="Q26" s="12" t="e">
        <f t="shared" si="10"/>
        <v>#DIV/0!</v>
      </c>
      <c r="R26" s="12" t="e">
        <f t="shared" si="11"/>
        <v>#DIV/0!</v>
      </c>
      <c r="S26" s="12" t="e">
        <f t="shared" si="12"/>
        <v>#DIV/0!</v>
      </c>
      <c r="T26" s="12" t="e">
        <f t="shared" si="13"/>
        <v>#DIV/0!</v>
      </c>
      <c r="U26" s="12" t="e">
        <f t="shared" si="14"/>
        <v>#DIV/0!</v>
      </c>
      <c r="V26" s="12">
        <f t="shared" si="5"/>
        <v>0</v>
      </c>
      <c r="W26" s="12">
        <f>AVERAGE(V25:V26)</f>
        <v>0</v>
      </c>
      <c r="X26" s="12">
        <f t="shared" si="6"/>
        <v>0</v>
      </c>
      <c r="Y26" s="12">
        <f>AVERAGE(X25:X26)</f>
        <v>0</v>
      </c>
      <c r="Z26" s="12">
        <f t="shared" si="7"/>
        <v>0</v>
      </c>
      <c r="AA26" s="12">
        <f>AVERAGE(Z25:Z26)</f>
        <v>0</v>
      </c>
      <c r="AB26" s="12">
        <f t="shared" si="8"/>
        <v>0</v>
      </c>
      <c r="AC26" s="12">
        <f>AVERAGE(AB25:AB26)</f>
        <v>0</v>
      </c>
      <c r="AD26" s="12">
        <f t="shared" si="9"/>
        <v>0</v>
      </c>
      <c r="AE26" s="12">
        <f>AVERAGE(AD25:AD26)</f>
        <v>0</v>
      </c>
      <c r="AF26" s="12">
        <f t="shared" si="15"/>
        <v>0</v>
      </c>
      <c r="AG26" s="12">
        <f>AVERAGE(AF25:AF26)</f>
        <v>0</v>
      </c>
    </row>
    <row r="27" spans="1:33" ht="12">
      <c r="A27" s="2">
        <f>'TRB Record'!A20</f>
        <v>10</v>
      </c>
      <c r="C27" s="10">
        <f>'TRB Record'!C20</f>
        <v>0</v>
      </c>
      <c r="D27" s="2">
        <f>Lignin!E20</f>
        <v>0</v>
      </c>
      <c r="E27" s="12">
        <f>Lignin!S20</f>
        <v>86.73</v>
      </c>
      <c r="F27" s="7"/>
      <c r="G27" s="7"/>
      <c r="H27" s="7"/>
      <c r="I27" s="7"/>
      <c r="J27" s="7"/>
      <c r="K27" s="79">
        <v>1</v>
      </c>
      <c r="L27" s="12" t="e">
        <f t="shared" si="0"/>
        <v>#DIV/0!</v>
      </c>
      <c r="M27" s="12" t="e">
        <f t="shared" si="1"/>
        <v>#DIV/0!</v>
      </c>
      <c r="N27" s="12" t="e">
        <f t="shared" si="2"/>
        <v>#DIV/0!</v>
      </c>
      <c r="O27" s="12" t="e">
        <f t="shared" si="3"/>
        <v>#DIV/0!</v>
      </c>
      <c r="P27" s="12" t="e">
        <f t="shared" si="4"/>
        <v>#DIV/0!</v>
      </c>
      <c r="Q27" s="12" t="e">
        <f t="shared" si="10"/>
        <v>#DIV/0!</v>
      </c>
      <c r="R27" s="12" t="e">
        <f t="shared" si="11"/>
        <v>#DIV/0!</v>
      </c>
      <c r="S27" s="12" t="e">
        <f t="shared" si="12"/>
        <v>#DIV/0!</v>
      </c>
      <c r="T27" s="12" t="e">
        <f t="shared" si="13"/>
        <v>#DIV/0!</v>
      </c>
      <c r="U27" s="12" t="e">
        <f t="shared" si="14"/>
        <v>#DIV/0!</v>
      </c>
      <c r="V27" s="12">
        <f t="shared" si="5"/>
        <v>0</v>
      </c>
      <c r="W27" s="12"/>
      <c r="X27" s="12">
        <f t="shared" si="6"/>
        <v>0</v>
      </c>
      <c r="Y27" s="12"/>
      <c r="Z27" s="12">
        <f t="shared" si="7"/>
        <v>0</v>
      </c>
      <c r="AA27" s="12"/>
      <c r="AB27" s="12">
        <f t="shared" si="8"/>
        <v>0</v>
      </c>
      <c r="AC27" s="12"/>
      <c r="AD27" s="12">
        <f t="shared" si="9"/>
        <v>0</v>
      </c>
      <c r="AE27" s="12"/>
      <c r="AF27" s="12">
        <f t="shared" si="15"/>
        <v>0</v>
      </c>
      <c r="AG27" s="12"/>
    </row>
    <row r="28" spans="1:33" ht="12">
      <c r="A28" s="2" t="str">
        <f>'TRB Record'!A21</f>
        <v>replicate 10</v>
      </c>
      <c r="C28" s="10">
        <f>'TRB Record'!C21</f>
        <v>0</v>
      </c>
      <c r="D28" s="2">
        <f>Lignin!E21</f>
        <v>0</v>
      </c>
      <c r="E28" s="12">
        <f>Lignin!S21</f>
        <v>86.73</v>
      </c>
      <c r="F28" s="7"/>
      <c r="G28" s="7"/>
      <c r="H28" s="7"/>
      <c r="I28" s="7"/>
      <c r="J28" s="7"/>
      <c r="K28" s="79">
        <v>1</v>
      </c>
      <c r="L28" s="12" t="e">
        <f t="shared" si="0"/>
        <v>#DIV/0!</v>
      </c>
      <c r="M28" s="12" t="e">
        <f t="shared" si="1"/>
        <v>#DIV/0!</v>
      </c>
      <c r="N28" s="12" t="e">
        <f t="shared" si="2"/>
        <v>#DIV/0!</v>
      </c>
      <c r="O28" s="12" t="e">
        <f t="shared" si="3"/>
        <v>#DIV/0!</v>
      </c>
      <c r="P28" s="12" t="e">
        <f t="shared" si="4"/>
        <v>#DIV/0!</v>
      </c>
      <c r="Q28" s="12" t="e">
        <f t="shared" si="10"/>
        <v>#DIV/0!</v>
      </c>
      <c r="R28" s="12" t="e">
        <f t="shared" si="11"/>
        <v>#DIV/0!</v>
      </c>
      <c r="S28" s="12" t="e">
        <f t="shared" si="12"/>
        <v>#DIV/0!</v>
      </c>
      <c r="T28" s="12" t="e">
        <f t="shared" si="13"/>
        <v>#DIV/0!</v>
      </c>
      <c r="U28" s="12" t="e">
        <f t="shared" si="14"/>
        <v>#DIV/0!</v>
      </c>
      <c r="V28" s="12">
        <f t="shared" si="5"/>
        <v>0</v>
      </c>
      <c r="W28" s="12">
        <f>AVERAGE(V27:V28)</f>
        <v>0</v>
      </c>
      <c r="X28" s="12">
        <f t="shared" si="6"/>
        <v>0</v>
      </c>
      <c r="Y28" s="12">
        <f>AVERAGE(X27:X28)</f>
        <v>0</v>
      </c>
      <c r="Z28" s="12">
        <f t="shared" si="7"/>
        <v>0</v>
      </c>
      <c r="AA28" s="12">
        <f>AVERAGE(Z27:Z28)</f>
        <v>0</v>
      </c>
      <c r="AB28" s="12">
        <f t="shared" si="8"/>
        <v>0</v>
      </c>
      <c r="AC28" s="12">
        <f>AVERAGE(AB27:AB28)</f>
        <v>0</v>
      </c>
      <c r="AD28" s="12">
        <f t="shared" si="9"/>
        <v>0</v>
      </c>
      <c r="AE28" s="12">
        <f>AVERAGE(AD27:AD28)</f>
        <v>0</v>
      </c>
      <c r="AF28" s="12">
        <f t="shared" si="15"/>
        <v>0</v>
      </c>
      <c r="AG28" s="12">
        <f>AVERAGE(AF27:AF28)</f>
        <v>0</v>
      </c>
    </row>
    <row r="29" spans="1:33" ht="12">
      <c r="A29" s="2">
        <f>'TRB Record'!A22</f>
        <v>11</v>
      </c>
      <c r="C29" s="10">
        <f>'TRB Record'!C22</f>
        <v>0</v>
      </c>
      <c r="D29" s="2">
        <f>Lignin!E22</f>
        <v>0</v>
      </c>
      <c r="E29" s="12">
        <f>Lignin!S22</f>
        <v>86.73</v>
      </c>
      <c r="F29" s="7"/>
      <c r="G29" s="7"/>
      <c r="H29" s="7"/>
      <c r="I29" s="7"/>
      <c r="J29" s="7"/>
      <c r="K29" s="79">
        <v>1</v>
      </c>
      <c r="L29" s="12" t="e">
        <f t="shared" si="0"/>
        <v>#DIV/0!</v>
      </c>
      <c r="M29" s="12" t="e">
        <f t="shared" si="1"/>
        <v>#DIV/0!</v>
      </c>
      <c r="N29" s="12" t="e">
        <f t="shared" si="2"/>
        <v>#DIV/0!</v>
      </c>
      <c r="O29" s="12" t="e">
        <f t="shared" si="3"/>
        <v>#DIV/0!</v>
      </c>
      <c r="P29" s="12" t="e">
        <f t="shared" si="4"/>
        <v>#DIV/0!</v>
      </c>
      <c r="Q29" s="12" t="e">
        <f t="shared" si="10"/>
        <v>#DIV/0!</v>
      </c>
      <c r="R29" s="12" t="e">
        <f t="shared" si="11"/>
        <v>#DIV/0!</v>
      </c>
      <c r="S29" s="12" t="e">
        <f t="shared" si="12"/>
        <v>#DIV/0!</v>
      </c>
      <c r="T29" s="12" t="e">
        <f t="shared" si="13"/>
        <v>#DIV/0!</v>
      </c>
      <c r="U29" s="12" t="e">
        <f t="shared" si="14"/>
        <v>#DIV/0!</v>
      </c>
      <c r="V29" s="12">
        <f t="shared" si="5"/>
        <v>0</v>
      </c>
      <c r="W29" s="12"/>
      <c r="X29" s="12">
        <f t="shared" si="6"/>
        <v>0</v>
      </c>
      <c r="Y29" s="12"/>
      <c r="Z29" s="12">
        <f t="shared" si="7"/>
        <v>0</v>
      </c>
      <c r="AA29" s="12"/>
      <c r="AB29" s="12">
        <f t="shared" si="8"/>
        <v>0</v>
      </c>
      <c r="AC29" s="12"/>
      <c r="AD29" s="12">
        <f t="shared" si="9"/>
        <v>0</v>
      </c>
      <c r="AE29" s="12"/>
      <c r="AF29" s="12">
        <f t="shared" si="15"/>
        <v>0</v>
      </c>
      <c r="AG29" s="12"/>
    </row>
    <row r="30" spans="1:33" ht="12">
      <c r="A30" s="2" t="str">
        <f>'TRB Record'!A23</f>
        <v>replicate 11</v>
      </c>
      <c r="C30" s="10">
        <f>'TRB Record'!C23</f>
        <v>0</v>
      </c>
      <c r="D30" s="2">
        <f>Lignin!E23</f>
        <v>0</v>
      </c>
      <c r="E30" s="12">
        <f>Lignin!S23</f>
        <v>86.73</v>
      </c>
      <c r="F30" s="7"/>
      <c r="G30" s="7"/>
      <c r="H30" s="7"/>
      <c r="I30" s="7"/>
      <c r="J30" s="7"/>
      <c r="K30" s="79">
        <v>1</v>
      </c>
      <c r="L30" s="12" t="e">
        <f t="shared" si="0"/>
        <v>#DIV/0!</v>
      </c>
      <c r="M30" s="12" t="e">
        <f t="shared" si="1"/>
        <v>#DIV/0!</v>
      </c>
      <c r="N30" s="12" t="e">
        <f t="shared" si="2"/>
        <v>#DIV/0!</v>
      </c>
      <c r="O30" s="12" t="e">
        <f t="shared" si="3"/>
        <v>#DIV/0!</v>
      </c>
      <c r="P30" s="12" t="e">
        <f t="shared" si="4"/>
        <v>#DIV/0!</v>
      </c>
      <c r="Q30" s="12" t="e">
        <f t="shared" si="10"/>
        <v>#DIV/0!</v>
      </c>
      <c r="R30" s="12" t="e">
        <f t="shared" si="11"/>
        <v>#DIV/0!</v>
      </c>
      <c r="S30" s="12" t="e">
        <f t="shared" si="12"/>
        <v>#DIV/0!</v>
      </c>
      <c r="T30" s="12" t="e">
        <f t="shared" si="13"/>
        <v>#DIV/0!</v>
      </c>
      <c r="U30" s="12" t="e">
        <f t="shared" si="14"/>
        <v>#DIV/0!</v>
      </c>
      <c r="V30" s="12">
        <f t="shared" si="5"/>
        <v>0</v>
      </c>
      <c r="W30" s="12">
        <f>AVERAGE(V29:V30)</f>
        <v>0</v>
      </c>
      <c r="X30" s="12">
        <f t="shared" si="6"/>
        <v>0</v>
      </c>
      <c r="Y30" s="12">
        <f>AVERAGE(X29:X30)</f>
        <v>0</v>
      </c>
      <c r="Z30" s="12">
        <f t="shared" si="7"/>
        <v>0</v>
      </c>
      <c r="AA30" s="12">
        <f>AVERAGE(Z29:Z30)</f>
        <v>0</v>
      </c>
      <c r="AB30" s="12">
        <f t="shared" si="8"/>
        <v>0</v>
      </c>
      <c r="AC30" s="12">
        <f>AVERAGE(AB29:AB30)</f>
        <v>0</v>
      </c>
      <c r="AD30" s="12">
        <f t="shared" si="9"/>
        <v>0</v>
      </c>
      <c r="AE30" s="12">
        <f>AVERAGE(AD29:AD30)</f>
        <v>0</v>
      </c>
      <c r="AF30" s="12">
        <f t="shared" si="15"/>
        <v>0</v>
      </c>
      <c r="AG30" s="12">
        <f>AVERAGE(AF29:AF30)</f>
        <v>0</v>
      </c>
    </row>
    <row r="31" spans="1:33" ht="12">
      <c r="A31" s="2">
        <f>'TRB Record'!A24</f>
        <v>12</v>
      </c>
      <c r="C31" s="10">
        <f>'TRB Record'!C24</f>
        <v>0</v>
      </c>
      <c r="D31" s="2">
        <f>Lignin!E24</f>
        <v>0</v>
      </c>
      <c r="E31" s="12">
        <f>Lignin!S24</f>
        <v>86.73</v>
      </c>
      <c r="F31" s="7"/>
      <c r="G31" s="7"/>
      <c r="H31" s="7"/>
      <c r="I31" s="7"/>
      <c r="J31" s="7"/>
      <c r="K31" s="79">
        <v>1</v>
      </c>
      <c r="L31" s="12" t="e">
        <f t="shared" si="0"/>
        <v>#DIV/0!</v>
      </c>
      <c r="M31" s="12" t="e">
        <f t="shared" si="1"/>
        <v>#DIV/0!</v>
      </c>
      <c r="N31" s="12" t="e">
        <f t="shared" si="2"/>
        <v>#DIV/0!</v>
      </c>
      <c r="O31" s="12" t="e">
        <f t="shared" si="3"/>
        <v>#DIV/0!</v>
      </c>
      <c r="P31" s="12" t="e">
        <f t="shared" si="4"/>
        <v>#DIV/0!</v>
      </c>
      <c r="Q31" s="12" t="e">
        <f t="shared" si="10"/>
        <v>#DIV/0!</v>
      </c>
      <c r="R31" s="12" t="e">
        <f t="shared" si="11"/>
        <v>#DIV/0!</v>
      </c>
      <c r="S31" s="12" t="e">
        <f t="shared" si="12"/>
        <v>#DIV/0!</v>
      </c>
      <c r="T31" s="12" t="e">
        <f t="shared" si="13"/>
        <v>#DIV/0!</v>
      </c>
      <c r="U31" s="12" t="e">
        <f t="shared" si="14"/>
        <v>#DIV/0!</v>
      </c>
      <c r="V31" s="12">
        <f t="shared" si="5"/>
        <v>0</v>
      </c>
      <c r="W31" s="12"/>
      <c r="X31" s="12">
        <f t="shared" si="6"/>
        <v>0</v>
      </c>
      <c r="Y31" s="12"/>
      <c r="Z31" s="12">
        <f t="shared" si="7"/>
        <v>0</v>
      </c>
      <c r="AA31" s="12"/>
      <c r="AB31" s="12">
        <f t="shared" si="8"/>
        <v>0</v>
      </c>
      <c r="AC31" s="12"/>
      <c r="AD31" s="12">
        <f t="shared" si="9"/>
        <v>0</v>
      </c>
      <c r="AE31" s="12"/>
      <c r="AF31" s="12">
        <f t="shared" si="15"/>
        <v>0</v>
      </c>
      <c r="AG31" s="12"/>
    </row>
    <row r="32" spans="1:33" ht="12">
      <c r="A32" s="2" t="str">
        <f>'TRB Record'!A25</f>
        <v>replicate 12</v>
      </c>
      <c r="C32" s="10">
        <f>'TRB Record'!C25</f>
        <v>0</v>
      </c>
      <c r="D32" s="2">
        <f>Lignin!E25</f>
        <v>0</v>
      </c>
      <c r="E32" s="12">
        <f>Lignin!S25</f>
        <v>86.73</v>
      </c>
      <c r="F32" s="7"/>
      <c r="G32" s="7"/>
      <c r="H32" s="7"/>
      <c r="I32" s="7"/>
      <c r="J32" s="7"/>
      <c r="K32" s="79">
        <v>1</v>
      </c>
      <c r="L32" s="12" t="e">
        <f t="shared" si="0"/>
        <v>#DIV/0!</v>
      </c>
      <c r="M32" s="12" t="e">
        <f t="shared" si="1"/>
        <v>#DIV/0!</v>
      </c>
      <c r="N32" s="12" t="e">
        <f t="shared" si="2"/>
        <v>#DIV/0!</v>
      </c>
      <c r="O32" s="12" t="e">
        <f t="shared" si="3"/>
        <v>#DIV/0!</v>
      </c>
      <c r="P32" s="12" t="e">
        <f t="shared" si="4"/>
        <v>#DIV/0!</v>
      </c>
      <c r="Q32" s="12" t="e">
        <f t="shared" si="10"/>
        <v>#DIV/0!</v>
      </c>
      <c r="R32" s="12" t="e">
        <f t="shared" si="11"/>
        <v>#DIV/0!</v>
      </c>
      <c r="S32" s="12" t="e">
        <f t="shared" si="12"/>
        <v>#DIV/0!</v>
      </c>
      <c r="T32" s="12" t="e">
        <f t="shared" si="13"/>
        <v>#DIV/0!</v>
      </c>
      <c r="U32" s="12" t="e">
        <f t="shared" si="14"/>
        <v>#DIV/0!</v>
      </c>
      <c r="V32" s="12">
        <f t="shared" si="5"/>
        <v>0</v>
      </c>
      <c r="W32" s="12">
        <f>AVERAGE(V31:V32)</f>
        <v>0</v>
      </c>
      <c r="X32" s="12">
        <f t="shared" si="6"/>
        <v>0</v>
      </c>
      <c r="Y32" s="12">
        <f>AVERAGE(X31:X32)</f>
        <v>0</v>
      </c>
      <c r="Z32" s="12">
        <f t="shared" si="7"/>
        <v>0</v>
      </c>
      <c r="AA32" s="12">
        <f>AVERAGE(Z31:Z32)</f>
        <v>0</v>
      </c>
      <c r="AB32" s="12">
        <f t="shared" si="8"/>
        <v>0</v>
      </c>
      <c r="AC32" s="12">
        <f>AVERAGE(AB31:AB32)</f>
        <v>0</v>
      </c>
      <c r="AD32" s="12">
        <f t="shared" si="9"/>
        <v>0</v>
      </c>
      <c r="AE32" s="12">
        <f>AVERAGE(AD31:AD32)</f>
        <v>0</v>
      </c>
      <c r="AF32" s="12">
        <f t="shared" si="15"/>
        <v>0</v>
      </c>
      <c r="AG32" s="12">
        <f>AVERAGE(AF31:AF32)</f>
        <v>0</v>
      </c>
    </row>
    <row r="33" spans="1:33" ht="12">
      <c r="A33" s="2">
        <f>'TRB Record'!A26</f>
        <v>13</v>
      </c>
      <c r="C33" s="10">
        <f>'TRB Record'!C26</f>
        <v>0</v>
      </c>
      <c r="D33" s="2">
        <f>Lignin!E26</f>
        <v>0</v>
      </c>
      <c r="E33" s="12">
        <f>Lignin!S26</f>
        <v>86.73</v>
      </c>
      <c r="F33" s="7"/>
      <c r="G33" s="7"/>
      <c r="H33" s="7"/>
      <c r="I33" s="7"/>
      <c r="J33" s="7"/>
      <c r="K33" s="79">
        <v>1</v>
      </c>
      <c r="L33" s="12" t="e">
        <f t="shared" si="0"/>
        <v>#DIV/0!</v>
      </c>
      <c r="M33" s="12" t="e">
        <f t="shared" si="1"/>
        <v>#DIV/0!</v>
      </c>
      <c r="N33" s="12" t="e">
        <f t="shared" si="2"/>
        <v>#DIV/0!</v>
      </c>
      <c r="O33" s="12" t="e">
        <f t="shared" si="3"/>
        <v>#DIV/0!</v>
      </c>
      <c r="P33" s="12" t="e">
        <f t="shared" si="4"/>
        <v>#DIV/0!</v>
      </c>
      <c r="Q33" s="12" t="e">
        <f t="shared" si="10"/>
        <v>#DIV/0!</v>
      </c>
      <c r="R33" s="12" t="e">
        <f t="shared" si="11"/>
        <v>#DIV/0!</v>
      </c>
      <c r="S33" s="12" t="e">
        <f t="shared" si="12"/>
        <v>#DIV/0!</v>
      </c>
      <c r="T33" s="12" t="e">
        <f t="shared" si="13"/>
        <v>#DIV/0!</v>
      </c>
      <c r="U33" s="12" t="e">
        <f t="shared" si="14"/>
        <v>#DIV/0!</v>
      </c>
      <c r="V33" s="12">
        <f t="shared" si="5"/>
        <v>0</v>
      </c>
      <c r="W33" s="12"/>
      <c r="X33" s="12">
        <f t="shared" si="6"/>
        <v>0</v>
      </c>
      <c r="Y33" s="12"/>
      <c r="Z33" s="12">
        <f t="shared" si="7"/>
        <v>0</v>
      </c>
      <c r="AA33" s="12"/>
      <c r="AB33" s="12">
        <f t="shared" si="8"/>
        <v>0</v>
      </c>
      <c r="AC33" s="12"/>
      <c r="AD33" s="12">
        <f t="shared" si="9"/>
        <v>0</v>
      </c>
      <c r="AE33" s="12"/>
      <c r="AF33" s="12">
        <f t="shared" si="15"/>
        <v>0</v>
      </c>
      <c r="AG33" s="12"/>
    </row>
    <row r="34" spans="1:33" ht="12">
      <c r="A34" s="2" t="str">
        <f>'TRB Record'!A27</f>
        <v>replicate 13</v>
      </c>
      <c r="C34" s="10">
        <f>'TRB Record'!C27</f>
        <v>0</v>
      </c>
      <c r="D34" s="2">
        <f>Lignin!E27</f>
        <v>0</v>
      </c>
      <c r="E34" s="12">
        <f>Lignin!S27</f>
        <v>86.73</v>
      </c>
      <c r="F34" s="7"/>
      <c r="G34" s="7"/>
      <c r="H34" s="7"/>
      <c r="I34" s="7"/>
      <c r="J34" s="7"/>
      <c r="K34" s="79">
        <v>1</v>
      </c>
      <c r="L34" s="12" t="e">
        <f t="shared" si="0"/>
        <v>#DIV/0!</v>
      </c>
      <c r="M34" s="12" t="e">
        <f t="shared" si="1"/>
        <v>#DIV/0!</v>
      </c>
      <c r="N34" s="12" t="e">
        <f t="shared" si="2"/>
        <v>#DIV/0!</v>
      </c>
      <c r="O34" s="12" t="e">
        <f t="shared" si="3"/>
        <v>#DIV/0!</v>
      </c>
      <c r="P34" s="12" t="e">
        <f t="shared" si="4"/>
        <v>#DIV/0!</v>
      </c>
      <c r="Q34" s="12" t="e">
        <f t="shared" si="10"/>
        <v>#DIV/0!</v>
      </c>
      <c r="R34" s="12" t="e">
        <f t="shared" si="11"/>
        <v>#DIV/0!</v>
      </c>
      <c r="S34" s="12" t="e">
        <f t="shared" si="12"/>
        <v>#DIV/0!</v>
      </c>
      <c r="T34" s="12" t="e">
        <f t="shared" si="13"/>
        <v>#DIV/0!</v>
      </c>
      <c r="U34" s="12" t="e">
        <f t="shared" si="14"/>
        <v>#DIV/0!</v>
      </c>
      <c r="V34" s="12">
        <f t="shared" si="5"/>
        <v>0</v>
      </c>
      <c r="W34" s="12">
        <f>AVERAGE(V33:V34)</f>
        <v>0</v>
      </c>
      <c r="X34" s="12">
        <f t="shared" si="6"/>
        <v>0</v>
      </c>
      <c r="Y34" s="12">
        <f>AVERAGE(X33:X34)</f>
        <v>0</v>
      </c>
      <c r="Z34" s="12">
        <f t="shared" si="7"/>
        <v>0</v>
      </c>
      <c r="AA34" s="12">
        <f>AVERAGE(Z33:Z34)</f>
        <v>0</v>
      </c>
      <c r="AB34" s="12">
        <f t="shared" si="8"/>
        <v>0</v>
      </c>
      <c r="AC34" s="12">
        <f>AVERAGE(AB33:AB34)</f>
        <v>0</v>
      </c>
      <c r="AD34" s="12">
        <f t="shared" si="9"/>
        <v>0</v>
      </c>
      <c r="AE34" s="12">
        <f>AVERAGE(AD33:AD34)</f>
        <v>0</v>
      </c>
      <c r="AF34" s="12">
        <f t="shared" si="15"/>
        <v>0</v>
      </c>
      <c r="AG34" s="12">
        <f>AVERAGE(AF33:AF34)</f>
        <v>0</v>
      </c>
    </row>
    <row r="35" spans="1:33" ht="12">
      <c r="A35" s="2">
        <f>'TRB Record'!A28</f>
        <v>14</v>
      </c>
      <c r="C35" s="10">
        <f>'TRB Record'!C28</f>
        <v>0</v>
      </c>
      <c r="D35" s="2">
        <f>Lignin!E28</f>
        <v>0</v>
      </c>
      <c r="E35" s="12">
        <f>Lignin!S28</f>
        <v>86.73</v>
      </c>
      <c r="F35" s="7"/>
      <c r="G35" s="7"/>
      <c r="H35" s="7"/>
      <c r="I35" s="7"/>
      <c r="J35" s="7"/>
      <c r="K35" s="79">
        <v>1</v>
      </c>
      <c r="L35" s="12" t="e">
        <f t="shared" si="0"/>
        <v>#DIV/0!</v>
      </c>
      <c r="M35" s="12" t="e">
        <f t="shared" si="1"/>
        <v>#DIV/0!</v>
      </c>
      <c r="N35" s="12" t="e">
        <f t="shared" si="2"/>
        <v>#DIV/0!</v>
      </c>
      <c r="O35" s="12" t="e">
        <f t="shared" si="3"/>
        <v>#DIV/0!</v>
      </c>
      <c r="P35" s="12" t="e">
        <f t="shared" si="4"/>
        <v>#DIV/0!</v>
      </c>
      <c r="Q35" s="12" t="e">
        <f t="shared" si="10"/>
        <v>#DIV/0!</v>
      </c>
      <c r="R35" s="12" t="e">
        <f t="shared" si="11"/>
        <v>#DIV/0!</v>
      </c>
      <c r="S35" s="12" t="e">
        <f t="shared" si="12"/>
        <v>#DIV/0!</v>
      </c>
      <c r="T35" s="12" t="e">
        <f t="shared" si="13"/>
        <v>#DIV/0!</v>
      </c>
      <c r="U35" s="12" t="e">
        <f t="shared" si="14"/>
        <v>#DIV/0!</v>
      </c>
      <c r="V35" s="12">
        <f t="shared" si="5"/>
        <v>0</v>
      </c>
      <c r="W35" s="12"/>
      <c r="X35" s="12">
        <f t="shared" si="6"/>
        <v>0</v>
      </c>
      <c r="Y35" s="12"/>
      <c r="Z35" s="12">
        <f t="shared" si="7"/>
        <v>0</v>
      </c>
      <c r="AA35" s="12"/>
      <c r="AB35" s="12">
        <f t="shared" si="8"/>
        <v>0</v>
      </c>
      <c r="AC35" s="12"/>
      <c r="AD35" s="12">
        <f t="shared" si="9"/>
        <v>0</v>
      </c>
      <c r="AE35" s="12"/>
      <c r="AF35" s="12">
        <f t="shared" si="15"/>
        <v>0</v>
      </c>
      <c r="AG35" s="12"/>
    </row>
    <row r="36" spans="1:33" ht="12">
      <c r="A36" s="2" t="str">
        <f>'TRB Record'!A29</f>
        <v>replicate 14</v>
      </c>
      <c r="C36" s="10">
        <f>'TRB Record'!C29</f>
        <v>0</v>
      </c>
      <c r="D36" s="2">
        <f>Lignin!E29</f>
        <v>0</v>
      </c>
      <c r="E36" s="12">
        <f>Lignin!S29</f>
        <v>86.73</v>
      </c>
      <c r="F36" s="7"/>
      <c r="G36" s="7"/>
      <c r="H36" s="7"/>
      <c r="I36" s="7"/>
      <c r="J36" s="7"/>
      <c r="K36" s="79">
        <v>1</v>
      </c>
      <c r="L36" s="12" t="e">
        <f t="shared" si="0"/>
        <v>#DIV/0!</v>
      </c>
      <c r="M36" s="12" t="e">
        <f t="shared" si="1"/>
        <v>#DIV/0!</v>
      </c>
      <c r="N36" s="12" t="e">
        <f t="shared" si="2"/>
        <v>#DIV/0!</v>
      </c>
      <c r="O36" s="12" t="e">
        <f t="shared" si="3"/>
        <v>#DIV/0!</v>
      </c>
      <c r="P36" s="12" t="e">
        <f t="shared" si="4"/>
        <v>#DIV/0!</v>
      </c>
      <c r="Q36" s="12" t="e">
        <f t="shared" si="10"/>
        <v>#DIV/0!</v>
      </c>
      <c r="R36" s="12" t="e">
        <f t="shared" si="11"/>
        <v>#DIV/0!</v>
      </c>
      <c r="S36" s="12" t="e">
        <f t="shared" si="12"/>
        <v>#DIV/0!</v>
      </c>
      <c r="T36" s="12" t="e">
        <f t="shared" si="13"/>
        <v>#DIV/0!</v>
      </c>
      <c r="U36" s="12" t="e">
        <f t="shared" si="14"/>
        <v>#DIV/0!</v>
      </c>
      <c r="V36" s="12">
        <f t="shared" si="5"/>
        <v>0</v>
      </c>
      <c r="W36" s="12">
        <f>AVERAGE(V35:V36)</f>
        <v>0</v>
      </c>
      <c r="X36" s="12">
        <f t="shared" si="6"/>
        <v>0</v>
      </c>
      <c r="Y36" s="12">
        <f>AVERAGE(X35:X36)</f>
        <v>0</v>
      </c>
      <c r="Z36" s="12">
        <f t="shared" si="7"/>
        <v>0</v>
      </c>
      <c r="AA36" s="12">
        <f>AVERAGE(Z35:Z36)</f>
        <v>0</v>
      </c>
      <c r="AB36" s="12">
        <f t="shared" si="8"/>
        <v>0</v>
      </c>
      <c r="AC36" s="12">
        <f>AVERAGE(AB35:AB36)</f>
        <v>0</v>
      </c>
      <c r="AD36" s="12">
        <f t="shared" si="9"/>
        <v>0</v>
      </c>
      <c r="AE36" s="12">
        <f>AVERAGE(AD35:AD36)</f>
        <v>0</v>
      </c>
      <c r="AF36" s="12">
        <f t="shared" si="15"/>
        <v>0</v>
      </c>
      <c r="AG36" s="12">
        <f>AVERAGE(AF35:AF36)</f>
        <v>0</v>
      </c>
    </row>
    <row r="37" spans="1:33" ht="12">
      <c r="A37" s="2">
        <f>'TRB Record'!A30</f>
        <v>15</v>
      </c>
      <c r="C37" s="10">
        <f>'TRB Record'!C30</f>
        <v>0</v>
      </c>
      <c r="D37" s="2">
        <f>Lignin!E30</f>
        <v>0</v>
      </c>
      <c r="E37" s="12">
        <f>Lignin!S30</f>
        <v>86.73</v>
      </c>
      <c r="F37" s="7"/>
      <c r="G37" s="7"/>
      <c r="H37" s="7"/>
      <c r="I37" s="7"/>
      <c r="J37" s="7"/>
      <c r="K37" s="79">
        <v>1</v>
      </c>
      <c r="L37" s="12" t="e">
        <f t="shared" si="0"/>
        <v>#DIV/0!</v>
      </c>
      <c r="M37" s="12" t="e">
        <f t="shared" si="1"/>
        <v>#DIV/0!</v>
      </c>
      <c r="N37" s="12" t="e">
        <f t="shared" si="2"/>
        <v>#DIV/0!</v>
      </c>
      <c r="O37" s="12" t="e">
        <f t="shared" si="3"/>
        <v>#DIV/0!</v>
      </c>
      <c r="P37" s="12" t="e">
        <f t="shared" si="4"/>
        <v>#DIV/0!</v>
      </c>
      <c r="Q37" s="12" t="e">
        <f t="shared" si="10"/>
        <v>#DIV/0!</v>
      </c>
      <c r="R37" s="12" t="e">
        <f t="shared" si="11"/>
        <v>#DIV/0!</v>
      </c>
      <c r="S37" s="12" t="e">
        <f t="shared" si="12"/>
        <v>#DIV/0!</v>
      </c>
      <c r="T37" s="12" t="e">
        <f t="shared" si="13"/>
        <v>#DIV/0!</v>
      </c>
      <c r="U37" s="12" t="e">
        <f t="shared" si="14"/>
        <v>#DIV/0!</v>
      </c>
      <c r="V37" s="12">
        <f t="shared" si="5"/>
        <v>0</v>
      </c>
      <c r="W37" s="12"/>
      <c r="X37" s="12">
        <f t="shared" si="6"/>
        <v>0</v>
      </c>
      <c r="Y37" s="12"/>
      <c r="Z37" s="12">
        <f t="shared" si="7"/>
        <v>0</v>
      </c>
      <c r="AA37" s="12"/>
      <c r="AB37" s="12">
        <f t="shared" si="8"/>
        <v>0</v>
      </c>
      <c r="AC37" s="12"/>
      <c r="AD37" s="12">
        <f t="shared" si="9"/>
        <v>0</v>
      </c>
      <c r="AE37" s="12"/>
      <c r="AF37" s="12">
        <f t="shared" si="15"/>
        <v>0</v>
      </c>
      <c r="AG37" s="12"/>
    </row>
    <row r="38" spans="1:33" ht="12">
      <c r="A38" s="2" t="str">
        <f>'TRB Record'!A31</f>
        <v>replicate 15</v>
      </c>
      <c r="C38" s="10">
        <f>'TRB Record'!C31</f>
        <v>0</v>
      </c>
      <c r="D38" s="2">
        <f>Lignin!E31</f>
        <v>0</v>
      </c>
      <c r="E38" s="12">
        <f>Lignin!S31</f>
        <v>86.73</v>
      </c>
      <c r="F38" s="7"/>
      <c r="G38" s="7"/>
      <c r="H38" s="7"/>
      <c r="I38" s="7"/>
      <c r="J38" s="7"/>
      <c r="K38" s="79">
        <v>1</v>
      </c>
      <c r="L38" s="12" t="e">
        <f t="shared" si="0"/>
        <v>#DIV/0!</v>
      </c>
      <c r="M38" s="12" t="e">
        <f t="shared" si="1"/>
        <v>#DIV/0!</v>
      </c>
      <c r="N38" s="12" t="e">
        <f t="shared" si="2"/>
        <v>#DIV/0!</v>
      </c>
      <c r="O38" s="12" t="e">
        <f t="shared" si="3"/>
        <v>#DIV/0!</v>
      </c>
      <c r="P38" s="12" t="e">
        <f t="shared" si="4"/>
        <v>#DIV/0!</v>
      </c>
      <c r="Q38" s="12" t="e">
        <f t="shared" si="10"/>
        <v>#DIV/0!</v>
      </c>
      <c r="R38" s="12" t="e">
        <f t="shared" si="11"/>
        <v>#DIV/0!</v>
      </c>
      <c r="S38" s="12" t="e">
        <f t="shared" si="12"/>
        <v>#DIV/0!</v>
      </c>
      <c r="T38" s="12" t="e">
        <f t="shared" si="13"/>
        <v>#DIV/0!</v>
      </c>
      <c r="U38" s="12" t="e">
        <f t="shared" si="14"/>
        <v>#DIV/0!</v>
      </c>
      <c r="V38" s="12">
        <f t="shared" si="5"/>
        <v>0</v>
      </c>
      <c r="W38" s="12">
        <f>AVERAGE(V37:V38)</f>
        <v>0</v>
      </c>
      <c r="X38" s="12">
        <f t="shared" si="6"/>
        <v>0</v>
      </c>
      <c r="Y38" s="12">
        <f>AVERAGE(X37:X38)</f>
        <v>0</v>
      </c>
      <c r="Z38" s="12">
        <f t="shared" si="7"/>
        <v>0</v>
      </c>
      <c r="AA38" s="12">
        <f>AVERAGE(Z37:Z38)</f>
        <v>0</v>
      </c>
      <c r="AB38" s="12">
        <f t="shared" si="8"/>
        <v>0</v>
      </c>
      <c r="AC38" s="12">
        <f>AVERAGE(AB37:AB38)</f>
        <v>0</v>
      </c>
      <c r="AD38" s="12">
        <f t="shared" si="9"/>
        <v>0</v>
      </c>
      <c r="AE38" s="12">
        <f>AVERAGE(AD37:AD38)</f>
        <v>0</v>
      </c>
      <c r="AF38" s="12">
        <f t="shared" si="15"/>
        <v>0</v>
      </c>
      <c r="AG38" s="12">
        <f>AVERAGE(AF37:AF38)</f>
        <v>0</v>
      </c>
    </row>
    <row r="39" spans="1:33" ht="12">
      <c r="A39" s="2">
        <f>'TRB Record'!A32</f>
        <v>16</v>
      </c>
      <c r="C39" s="10">
        <f>'TRB Record'!C32</f>
        <v>0</v>
      </c>
      <c r="D39" s="2">
        <f>Lignin!E32</f>
        <v>0</v>
      </c>
      <c r="E39" s="12">
        <f>Lignin!S32</f>
        <v>86.73</v>
      </c>
      <c r="F39" s="7"/>
      <c r="G39" s="7"/>
      <c r="H39" s="7"/>
      <c r="I39" s="7"/>
      <c r="J39" s="7"/>
      <c r="K39" s="79">
        <v>1</v>
      </c>
      <c r="L39" s="12" t="e">
        <f t="shared" si="0"/>
        <v>#DIV/0!</v>
      </c>
      <c r="M39" s="12" t="e">
        <f t="shared" si="1"/>
        <v>#DIV/0!</v>
      </c>
      <c r="N39" s="12" t="e">
        <f t="shared" si="2"/>
        <v>#DIV/0!</v>
      </c>
      <c r="O39" s="12" t="e">
        <f t="shared" si="3"/>
        <v>#DIV/0!</v>
      </c>
      <c r="P39" s="12" t="e">
        <f t="shared" si="4"/>
        <v>#DIV/0!</v>
      </c>
      <c r="Q39" s="12" t="e">
        <f t="shared" si="10"/>
        <v>#DIV/0!</v>
      </c>
      <c r="R39" s="12" t="e">
        <f t="shared" si="11"/>
        <v>#DIV/0!</v>
      </c>
      <c r="S39" s="12" t="e">
        <f t="shared" si="12"/>
        <v>#DIV/0!</v>
      </c>
      <c r="T39" s="12" t="e">
        <f t="shared" si="13"/>
        <v>#DIV/0!</v>
      </c>
      <c r="U39" s="12" t="e">
        <f t="shared" si="14"/>
        <v>#DIV/0!</v>
      </c>
      <c r="V39" s="12">
        <f t="shared" si="5"/>
        <v>0</v>
      </c>
      <c r="W39" s="12"/>
      <c r="X39" s="12">
        <f t="shared" si="6"/>
        <v>0</v>
      </c>
      <c r="Y39" s="12"/>
      <c r="Z39" s="12">
        <f t="shared" si="7"/>
        <v>0</v>
      </c>
      <c r="AA39" s="12"/>
      <c r="AB39" s="12">
        <f t="shared" si="8"/>
        <v>0</v>
      </c>
      <c r="AC39" s="12"/>
      <c r="AD39" s="12">
        <f t="shared" si="9"/>
        <v>0</v>
      </c>
      <c r="AE39" s="12"/>
      <c r="AF39" s="12">
        <f t="shared" si="15"/>
        <v>0</v>
      </c>
      <c r="AG39" s="12"/>
    </row>
    <row r="40" spans="1:33" ht="12">
      <c r="A40" s="2" t="str">
        <f>'TRB Record'!A33</f>
        <v>replicate 16</v>
      </c>
      <c r="C40" s="10">
        <f>'TRB Record'!C33</f>
        <v>0</v>
      </c>
      <c r="D40" s="2">
        <f>Lignin!E33</f>
        <v>0</v>
      </c>
      <c r="E40" s="12">
        <f>Lignin!S33</f>
        <v>86.73</v>
      </c>
      <c r="F40" s="7"/>
      <c r="G40" s="7"/>
      <c r="H40" s="7"/>
      <c r="I40" s="7"/>
      <c r="J40" s="7"/>
      <c r="K40" s="79">
        <v>1</v>
      </c>
      <c r="L40" s="12" t="e">
        <f t="shared" si="0"/>
        <v>#DIV/0!</v>
      </c>
      <c r="M40" s="12" t="e">
        <f t="shared" si="1"/>
        <v>#DIV/0!</v>
      </c>
      <c r="N40" s="12" t="e">
        <f t="shared" si="2"/>
        <v>#DIV/0!</v>
      </c>
      <c r="O40" s="12" t="e">
        <f t="shared" si="3"/>
        <v>#DIV/0!</v>
      </c>
      <c r="P40" s="12" t="e">
        <f t="shared" si="4"/>
        <v>#DIV/0!</v>
      </c>
      <c r="Q40" s="12" t="e">
        <f t="shared" si="10"/>
        <v>#DIV/0!</v>
      </c>
      <c r="R40" s="12" t="e">
        <f t="shared" si="11"/>
        <v>#DIV/0!</v>
      </c>
      <c r="S40" s="12" t="e">
        <f t="shared" si="12"/>
        <v>#DIV/0!</v>
      </c>
      <c r="T40" s="12" t="e">
        <f t="shared" si="13"/>
        <v>#DIV/0!</v>
      </c>
      <c r="U40" s="12" t="e">
        <f t="shared" si="14"/>
        <v>#DIV/0!</v>
      </c>
      <c r="V40" s="12">
        <f t="shared" si="5"/>
        <v>0</v>
      </c>
      <c r="W40" s="12">
        <f>AVERAGE(V39:V40)</f>
        <v>0</v>
      </c>
      <c r="X40" s="12">
        <f t="shared" si="6"/>
        <v>0</v>
      </c>
      <c r="Y40" s="12">
        <f>AVERAGE(X39:X40)</f>
        <v>0</v>
      </c>
      <c r="Z40" s="12">
        <f t="shared" si="7"/>
        <v>0</v>
      </c>
      <c r="AA40" s="12">
        <f>AVERAGE(Z39:Z40)</f>
        <v>0</v>
      </c>
      <c r="AB40" s="12">
        <f t="shared" si="8"/>
        <v>0</v>
      </c>
      <c r="AC40" s="12">
        <f>AVERAGE(AB39:AB40)</f>
        <v>0</v>
      </c>
      <c r="AD40" s="12">
        <f t="shared" si="9"/>
        <v>0</v>
      </c>
      <c r="AE40" s="12">
        <f>AVERAGE(AD39:AD40)</f>
        <v>0</v>
      </c>
      <c r="AF40" s="12">
        <f t="shared" si="15"/>
        <v>0</v>
      </c>
      <c r="AG40" s="12">
        <f>AVERAGE(AF39:AF40)</f>
        <v>0</v>
      </c>
    </row>
    <row r="41" spans="1:33" ht="12">
      <c r="A41" s="2">
        <f>'TRB Record'!A34</f>
        <v>17</v>
      </c>
      <c r="C41" s="10">
        <f>'TRB Record'!C34</f>
        <v>0</v>
      </c>
      <c r="D41" s="2">
        <f>Lignin!E34</f>
        <v>0</v>
      </c>
      <c r="E41" s="12">
        <f>Lignin!S34</f>
        <v>86.73</v>
      </c>
      <c r="F41" s="7"/>
      <c r="G41" s="7"/>
      <c r="H41" s="7"/>
      <c r="I41" s="7"/>
      <c r="J41" s="7"/>
      <c r="K41" s="79">
        <v>1</v>
      </c>
      <c r="L41" s="12" t="e">
        <f t="shared" si="0"/>
        <v>#DIV/0!</v>
      </c>
      <c r="M41" s="12" t="e">
        <f t="shared" si="1"/>
        <v>#DIV/0!</v>
      </c>
      <c r="N41" s="12" t="e">
        <f t="shared" si="2"/>
        <v>#DIV/0!</v>
      </c>
      <c r="O41" s="12" t="e">
        <f t="shared" si="3"/>
        <v>#DIV/0!</v>
      </c>
      <c r="P41" s="12" t="e">
        <f t="shared" si="4"/>
        <v>#DIV/0!</v>
      </c>
      <c r="Q41" s="12" t="e">
        <f t="shared" si="10"/>
        <v>#DIV/0!</v>
      </c>
      <c r="R41" s="12" t="e">
        <f t="shared" si="11"/>
        <v>#DIV/0!</v>
      </c>
      <c r="S41" s="12" t="e">
        <f t="shared" si="12"/>
        <v>#DIV/0!</v>
      </c>
      <c r="T41" s="12" t="e">
        <f t="shared" si="13"/>
        <v>#DIV/0!</v>
      </c>
      <c r="U41" s="12" t="e">
        <f t="shared" si="14"/>
        <v>#DIV/0!</v>
      </c>
      <c r="V41" s="12">
        <f t="shared" si="5"/>
        <v>0</v>
      </c>
      <c r="W41" s="12"/>
      <c r="X41" s="12">
        <f t="shared" si="6"/>
        <v>0</v>
      </c>
      <c r="Y41" s="12"/>
      <c r="Z41" s="12">
        <f t="shared" si="7"/>
        <v>0</v>
      </c>
      <c r="AA41" s="12"/>
      <c r="AB41" s="12">
        <f t="shared" si="8"/>
        <v>0</v>
      </c>
      <c r="AC41" s="12"/>
      <c r="AD41" s="12">
        <f t="shared" si="9"/>
        <v>0</v>
      </c>
      <c r="AE41" s="12"/>
      <c r="AF41" s="12">
        <f t="shared" si="15"/>
        <v>0</v>
      </c>
      <c r="AG41" s="12"/>
    </row>
    <row r="42" spans="1:33" ht="12">
      <c r="A42" s="2" t="str">
        <f>'TRB Record'!A35</f>
        <v>replicate 17</v>
      </c>
      <c r="C42" s="10">
        <f>'TRB Record'!C35</f>
        <v>0</v>
      </c>
      <c r="D42" s="2">
        <f>Lignin!E35</f>
        <v>0</v>
      </c>
      <c r="E42" s="12">
        <f>Lignin!S35</f>
        <v>86.73</v>
      </c>
      <c r="F42" s="7"/>
      <c r="G42" s="7"/>
      <c r="H42" s="7"/>
      <c r="I42" s="7"/>
      <c r="J42" s="7"/>
      <c r="K42" s="79">
        <v>1</v>
      </c>
      <c r="L42" s="12" t="e">
        <f t="shared" si="0"/>
        <v>#DIV/0!</v>
      </c>
      <c r="M42" s="12" t="e">
        <f t="shared" si="1"/>
        <v>#DIV/0!</v>
      </c>
      <c r="N42" s="12" t="e">
        <f t="shared" si="2"/>
        <v>#DIV/0!</v>
      </c>
      <c r="O42" s="12" t="e">
        <f t="shared" si="3"/>
        <v>#DIV/0!</v>
      </c>
      <c r="P42" s="12" t="e">
        <f t="shared" si="4"/>
        <v>#DIV/0!</v>
      </c>
      <c r="Q42" s="12" t="e">
        <f t="shared" si="10"/>
        <v>#DIV/0!</v>
      </c>
      <c r="R42" s="12" t="e">
        <f t="shared" si="11"/>
        <v>#DIV/0!</v>
      </c>
      <c r="S42" s="12" t="e">
        <f t="shared" si="12"/>
        <v>#DIV/0!</v>
      </c>
      <c r="T42" s="12" t="e">
        <f t="shared" si="13"/>
        <v>#DIV/0!</v>
      </c>
      <c r="U42" s="12" t="e">
        <f t="shared" si="14"/>
        <v>#DIV/0!</v>
      </c>
      <c r="V42" s="12">
        <f t="shared" si="5"/>
        <v>0</v>
      </c>
      <c r="W42" s="12">
        <f>AVERAGE(V41:V42)</f>
        <v>0</v>
      </c>
      <c r="X42" s="12">
        <f t="shared" si="6"/>
        <v>0</v>
      </c>
      <c r="Y42" s="12">
        <f>AVERAGE(X41:X42)</f>
        <v>0</v>
      </c>
      <c r="Z42" s="12">
        <f t="shared" si="7"/>
        <v>0</v>
      </c>
      <c r="AA42" s="12">
        <f>AVERAGE(Z41:Z42)</f>
        <v>0</v>
      </c>
      <c r="AB42" s="12">
        <f t="shared" si="8"/>
        <v>0</v>
      </c>
      <c r="AC42" s="12">
        <f>AVERAGE(AB41:AB42)</f>
        <v>0</v>
      </c>
      <c r="AD42" s="12">
        <f t="shared" si="9"/>
        <v>0</v>
      </c>
      <c r="AE42" s="12">
        <f>AVERAGE(AD41:AD42)</f>
        <v>0</v>
      </c>
      <c r="AF42" s="12">
        <f t="shared" si="15"/>
        <v>0</v>
      </c>
      <c r="AG42" s="12">
        <f>AVERAGE(AF41:AF42)</f>
        <v>0</v>
      </c>
    </row>
    <row r="43" spans="1:33" ht="12">
      <c r="A43" s="2">
        <f>'TRB Record'!A36</f>
        <v>18</v>
      </c>
      <c r="C43" s="10">
        <f>'TRB Record'!C36</f>
        <v>0</v>
      </c>
      <c r="D43" s="2">
        <f>Lignin!E36</f>
        <v>0</v>
      </c>
      <c r="E43" s="12">
        <f>Lignin!S36</f>
        <v>86.73</v>
      </c>
      <c r="F43" s="7"/>
      <c r="G43" s="7"/>
      <c r="H43" s="7"/>
      <c r="I43" s="7"/>
      <c r="J43" s="7"/>
      <c r="K43" s="79">
        <v>1</v>
      </c>
      <c r="L43" s="12" t="e">
        <f t="shared" si="0"/>
        <v>#DIV/0!</v>
      </c>
      <c r="M43" s="12" t="e">
        <f t="shared" si="1"/>
        <v>#DIV/0!</v>
      </c>
      <c r="N43" s="12" t="e">
        <f t="shared" si="2"/>
        <v>#DIV/0!</v>
      </c>
      <c r="O43" s="12" t="e">
        <f t="shared" si="3"/>
        <v>#DIV/0!</v>
      </c>
      <c r="P43" s="12" t="e">
        <f t="shared" si="4"/>
        <v>#DIV/0!</v>
      </c>
      <c r="Q43" s="12" t="e">
        <f t="shared" si="10"/>
        <v>#DIV/0!</v>
      </c>
      <c r="R43" s="12" t="e">
        <f t="shared" si="11"/>
        <v>#DIV/0!</v>
      </c>
      <c r="S43" s="12" t="e">
        <f t="shared" si="12"/>
        <v>#DIV/0!</v>
      </c>
      <c r="T43" s="12" t="e">
        <f t="shared" si="13"/>
        <v>#DIV/0!</v>
      </c>
      <c r="U43" s="12" t="e">
        <f t="shared" si="14"/>
        <v>#DIV/0!</v>
      </c>
      <c r="V43" s="12">
        <f t="shared" si="5"/>
        <v>0</v>
      </c>
      <c r="W43" s="12"/>
      <c r="X43" s="12">
        <f t="shared" si="6"/>
        <v>0</v>
      </c>
      <c r="Y43" s="12"/>
      <c r="Z43" s="12">
        <f t="shared" si="7"/>
        <v>0</v>
      </c>
      <c r="AA43" s="12"/>
      <c r="AB43" s="12">
        <f t="shared" si="8"/>
        <v>0</v>
      </c>
      <c r="AC43" s="12"/>
      <c r="AD43" s="12">
        <f t="shared" si="9"/>
        <v>0</v>
      </c>
      <c r="AE43" s="12"/>
      <c r="AF43" s="12">
        <f t="shared" si="15"/>
        <v>0</v>
      </c>
      <c r="AG43" s="12"/>
    </row>
    <row r="44" spans="1:33" ht="12">
      <c r="A44" s="2" t="str">
        <f>'TRB Record'!A37</f>
        <v>replicate 18</v>
      </c>
      <c r="C44" s="10">
        <f>'TRB Record'!C37</f>
        <v>0</v>
      </c>
      <c r="D44" s="2">
        <f>Lignin!E37</f>
        <v>0</v>
      </c>
      <c r="E44" s="12">
        <f>Lignin!S37</f>
        <v>86.73</v>
      </c>
      <c r="F44" s="7"/>
      <c r="G44" s="7"/>
      <c r="H44" s="7"/>
      <c r="I44" s="7"/>
      <c r="J44" s="7"/>
      <c r="K44" s="79">
        <v>1</v>
      </c>
      <c r="L44" s="12" t="e">
        <f t="shared" si="0"/>
        <v>#DIV/0!</v>
      </c>
      <c r="M44" s="12" t="e">
        <f t="shared" si="1"/>
        <v>#DIV/0!</v>
      </c>
      <c r="N44" s="12" t="e">
        <f t="shared" si="2"/>
        <v>#DIV/0!</v>
      </c>
      <c r="O44" s="12" t="e">
        <f t="shared" si="3"/>
        <v>#DIV/0!</v>
      </c>
      <c r="P44" s="12" t="e">
        <f t="shared" si="4"/>
        <v>#DIV/0!</v>
      </c>
      <c r="Q44" s="12" t="e">
        <f t="shared" si="10"/>
        <v>#DIV/0!</v>
      </c>
      <c r="R44" s="12" t="e">
        <f t="shared" si="11"/>
        <v>#DIV/0!</v>
      </c>
      <c r="S44" s="12" t="e">
        <f t="shared" si="12"/>
        <v>#DIV/0!</v>
      </c>
      <c r="T44" s="12" t="e">
        <f t="shared" si="13"/>
        <v>#DIV/0!</v>
      </c>
      <c r="U44" s="12" t="e">
        <f t="shared" si="14"/>
        <v>#DIV/0!</v>
      </c>
      <c r="V44" s="12">
        <f t="shared" si="5"/>
        <v>0</v>
      </c>
      <c r="W44" s="12">
        <f>AVERAGE(V43:V44)</f>
        <v>0</v>
      </c>
      <c r="X44" s="12">
        <f t="shared" si="6"/>
        <v>0</v>
      </c>
      <c r="Y44" s="12">
        <f>AVERAGE(X43:X44)</f>
        <v>0</v>
      </c>
      <c r="Z44" s="12">
        <f t="shared" si="7"/>
        <v>0</v>
      </c>
      <c r="AA44" s="12">
        <f>AVERAGE(Z43:Z44)</f>
        <v>0</v>
      </c>
      <c r="AB44" s="12">
        <f t="shared" si="8"/>
        <v>0</v>
      </c>
      <c r="AC44" s="12">
        <f>AVERAGE(AB43:AB44)</f>
        <v>0</v>
      </c>
      <c r="AD44" s="12">
        <f t="shared" si="9"/>
        <v>0</v>
      </c>
      <c r="AE44" s="12">
        <f>AVERAGE(AD43:AD44)</f>
        <v>0</v>
      </c>
      <c r="AF44" s="12">
        <f t="shared" si="15"/>
        <v>0</v>
      </c>
      <c r="AG44" s="12">
        <f>AVERAGE(AF43:AF44)</f>
        <v>0</v>
      </c>
    </row>
    <row r="45" spans="1:33" ht="12">
      <c r="A45" s="2">
        <f>'TRB Record'!A38</f>
        <v>19</v>
      </c>
      <c r="C45" s="10">
        <f>'TRB Record'!C38</f>
        <v>0</v>
      </c>
      <c r="D45" s="2">
        <f>Lignin!E38</f>
        <v>0</v>
      </c>
      <c r="E45" s="12">
        <f>Lignin!S38</f>
        <v>86.73</v>
      </c>
      <c r="F45" s="7"/>
      <c r="G45" s="7"/>
      <c r="H45" s="7"/>
      <c r="I45" s="7"/>
      <c r="J45" s="7"/>
      <c r="K45" s="79">
        <v>1</v>
      </c>
      <c r="L45" s="12" t="e">
        <f t="shared" si="0"/>
        <v>#DIV/0!</v>
      </c>
      <c r="M45" s="12" t="e">
        <f t="shared" si="1"/>
        <v>#DIV/0!</v>
      </c>
      <c r="N45" s="12" t="e">
        <f t="shared" si="2"/>
        <v>#DIV/0!</v>
      </c>
      <c r="O45" s="12" t="e">
        <f t="shared" si="3"/>
        <v>#DIV/0!</v>
      </c>
      <c r="P45" s="12" t="e">
        <f t="shared" si="4"/>
        <v>#DIV/0!</v>
      </c>
      <c r="Q45" s="12" t="e">
        <f t="shared" si="10"/>
        <v>#DIV/0!</v>
      </c>
      <c r="R45" s="12" t="e">
        <f t="shared" si="11"/>
        <v>#DIV/0!</v>
      </c>
      <c r="S45" s="12" t="e">
        <f t="shared" si="12"/>
        <v>#DIV/0!</v>
      </c>
      <c r="T45" s="12" t="e">
        <f t="shared" si="13"/>
        <v>#DIV/0!</v>
      </c>
      <c r="U45" s="12" t="e">
        <f t="shared" si="14"/>
        <v>#DIV/0!</v>
      </c>
      <c r="V45" s="12">
        <f t="shared" si="5"/>
        <v>0</v>
      </c>
      <c r="W45" s="12"/>
      <c r="X45" s="12">
        <f t="shared" si="6"/>
        <v>0</v>
      </c>
      <c r="Y45" s="12"/>
      <c r="Z45" s="12">
        <f t="shared" si="7"/>
        <v>0</v>
      </c>
      <c r="AA45" s="12"/>
      <c r="AB45" s="12">
        <f t="shared" si="8"/>
        <v>0</v>
      </c>
      <c r="AC45" s="12"/>
      <c r="AD45" s="12">
        <f t="shared" si="9"/>
        <v>0</v>
      </c>
      <c r="AE45" s="12"/>
      <c r="AF45" s="12">
        <f t="shared" si="15"/>
        <v>0</v>
      </c>
      <c r="AG45" s="12"/>
    </row>
    <row r="46" spans="1:33" ht="12">
      <c r="A46" s="2" t="str">
        <f>'TRB Record'!A39</f>
        <v>replicate 19</v>
      </c>
      <c r="C46" s="10">
        <f>'TRB Record'!C39</f>
        <v>0</v>
      </c>
      <c r="D46" s="2">
        <f>Lignin!E39</f>
        <v>0</v>
      </c>
      <c r="E46" s="12">
        <f>Lignin!S39</f>
        <v>86.73</v>
      </c>
      <c r="F46" s="7"/>
      <c r="G46" s="7"/>
      <c r="H46" s="7"/>
      <c r="I46" s="7"/>
      <c r="J46" s="7"/>
      <c r="K46" s="79">
        <v>1</v>
      </c>
      <c r="L46" s="12" t="e">
        <f t="shared" si="0"/>
        <v>#DIV/0!</v>
      </c>
      <c r="M46" s="12" t="e">
        <f t="shared" si="1"/>
        <v>#DIV/0!</v>
      </c>
      <c r="N46" s="12" t="e">
        <f t="shared" si="2"/>
        <v>#DIV/0!</v>
      </c>
      <c r="O46" s="12" t="e">
        <f t="shared" si="3"/>
        <v>#DIV/0!</v>
      </c>
      <c r="P46" s="12" t="e">
        <f t="shared" si="4"/>
        <v>#DIV/0!</v>
      </c>
      <c r="Q46" s="12" t="e">
        <f t="shared" si="10"/>
        <v>#DIV/0!</v>
      </c>
      <c r="R46" s="12" t="e">
        <f t="shared" si="11"/>
        <v>#DIV/0!</v>
      </c>
      <c r="S46" s="12" t="e">
        <f t="shared" si="12"/>
        <v>#DIV/0!</v>
      </c>
      <c r="T46" s="12" t="e">
        <f t="shared" si="13"/>
        <v>#DIV/0!</v>
      </c>
      <c r="U46" s="12" t="e">
        <f t="shared" si="14"/>
        <v>#DIV/0!</v>
      </c>
      <c r="V46" s="12">
        <f t="shared" si="5"/>
        <v>0</v>
      </c>
      <c r="W46" s="12">
        <f>AVERAGE(V45:V46)</f>
        <v>0</v>
      </c>
      <c r="X46" s="12">
        <f t="shared" si="6"/>
        <v>0</v>
      </c>
      <c r="Y46" s="12">
        <f>AVERAGE(X45:X46)</f>
        <v>0</v>
      </c>
      <c r="Z46" s="12">
        <f t="shared" si="7"/>
        <v>0</v>
      </c>
      <c r="AA46" s="12">
        <f>AVERAGE(Z45:Z46)</f>
        <v>0</v>
      </c>
      <c r="AB46" s="12">
        <f t="shared" si="8"/>
        <v>0</v>
      </c>
      <c r="AC46" s="12">
        <f>AVERAGE(AB45:AB46)</f>
        <v>0</v>
      </c>
      <c r="AD46" s="12">
        <f t="shared" si="9"/>
        <v>0</v>
      </c>
      <c r="AE46" s="12">
        <f>AVERAGE(AD45:AD46)</f>
        <v>0</v>
      </c>
      <c r="AF46" s="12">
        <f t="shared" si="15"/>
        <v>0</v>
      </c>
      <c r="AG46" s="12">
        <f>AVERAGE(AF45:AF46)</f>
        <v>0</v>
      </c>
    </row>
    <row r="47" spans="1:33" ht="12">
      <c r="A47" s="2">
        <f>'TRB Record'!A40</f>
        <v>20</v>
      </c>
      <c r="C47" s="10">
        <f>'TRB Record'!C40</f>
        <v>0</v>
      </c>
      <c r="D47" s="2">
        <f>Lignin!E40</f>
        <v>0</v>
      </c>
      <c r="E47" s="12">
        <f>Lignin!S40</f>
        <v>86.73</v>
      </c>
      <c r="F47" s="7"/>
      <c r="G47" s="7"/>
      <c r="H47" s="7"/>
      <c r="I47" s="7"/>
      <c r="J47" s="7"/>
      <c r="K47" s="79">
        <v>1</v>
      </c>
      <c r="L47" s="12" t="e">
        <f t="shared" si="0"/>
        <v>#DIV/0!</v>
      </c>
      <c r="M47" s="12" t="e">
        <f t="shared" si="1"/>
        <v>#DIV/0!</v>
      </c>
      <c r="N47" s="12" t="e">
        <f t="shared" si="2"/>
        <v>#DIV/0!</v>
      </c>
      <c r="O47" s="12" t="e">
        <f t="shared" si="3"/>
        <v>#DIV/0!</v>
      </c>
      <c r="P47" s="12" t="e">
        <f t="shared" si="4"/>
        <v>#DIV/0!</v>
      </c>
      <c r="Q47" s="12" t="e">
        <f t="shared" si="10"/>
        <v>#DIV/0!</v>
      </c>
      <c r="R47" s="12" t="e">
        <f t="shared" si="11"/>
        <v>#DIV/0!</v>
      </c>
      <c r="S47" s="12" t="e">
        <f t="shared" si="12"/>
        <v>#DIV/0!</v>
      </c>
      <c r="T47" s="12" t="e">
        <f t="shared" si="13"/>
        <v>#DIV/0!</v>
      </c>
      <c r="U47" s="12" t="e">
        <f t="shared" si="14"/>
        <v>#DIV/0!</v>
      </c>
      <c r="V47" s="12">
        <f t="shared" si="5"/>
        <v>0</v>
      </c>
      <c r="W47" s="12"/>
      <c r="X47" s="12">
        <f t="shared" si="6"/>
        <v>0</v>
      </c>
      <c r="Y47" s="12"/>
      <c r="Z47" s="12">
        <f t="shared" si="7"/>
        <v>0</v>
      </c>
      <c r="AA47" s="12"/>
      <c r="AB47" s="12">
        <f t="shared" si="8"/>
        <v>0</v>
      </c>
      <c r="AC47" s="12"/>
      <c r="AD47" s="12">
        <f t="shared" si="9"/>
        <v>0</v>
      </c>
      <c r="AE47" s="12"/>
      <c r="AF47" s="12">
        <f t="shared" si="15"/>
        <v>0</v>
      </c>
      <c r="AG47" s="12"/>
    </row>
    <row r="48" spans="1:33" ht="12">
      <c r="A48" s="2" t="str">
        <f>'TRB Record'!A41</f>
        <v>replicate 20</v>
      </c>
      <c r="C48" s="10">
        <f>'TRB Record'!C41</f>
        <v>0</v>
      </c>
      <c r="D48" s="2">
        <f>Lignin!E41</f>
        <v>0</v>
      </c>
      <c r="E48" s="12">
        <f>Lignin!S41</f>
        <v>86.73</v>
      </c>
      <c r="F48" s="7"/>
      <c r="G48" s="7"/>
      <c r="H48" s="7"/>
      <c r="I48" s="7"/>
      <c r="J48" s="7"/>
      <c r="K48" s="79">
        <v>1</v>
      </c>
      <c r="L48" s="12" t="e">
        <f t="shared" si="0"/>
        <v>#DIV/0!</v>
      </c>
      <c r="M48" s="12" t="e">
        <f t="shared" si="1"/>
        <v>#DIV/0!</v>
      </c>
      <c r="N48" s="12" t="e">
        <f t="shared" si="2"/>
        <v>#DIV/0!</v>
      </c>
      <c r="O48" s="12" t="e">
        <f t="shared" si="3"/>
        <v>#DIV/0!</v>
      </c>
      <c r="P48" s="12" t="e">
        <f t="shared" si="4"/>
        <v>#DIV/0!</v>
      </c>
      <c r="Q48" s="12" t="e">
        <f t="shared" si="10"/>
        <v>#DIV/0!</v>
      </c>
      <c r="R48" s="12" t="e">
        <f t="shared" si="11"/>
        <v>#DIV/0!</v>
      </c>
      <c r="S48" s="12" t="e">
        <f t="shared" si="12"/>
        <v>#DIV/0!</v>
      </c>
      <c r="T48" s="12" t="e">
        <f t="shared" si="13"/>
        <v>#DIV/0!</v>
      </c>
      <c r="U48" s="12" t="e">
        <f t="shared" si="14"/>
        <v>#DIV/0!</v>
      </c>
      <c r="V48" s="12">
        <f t="shared" si="5"/>
        <v>0</v>
      </c>
      <c r="W48" s="12">
        <f>AVERAGE(V47:V48)</f>
        <v>0</v>
      </c>
      <c r="X48" s="12">
        <f t="shared" si="6"/>
        <v>0</v>
      </c>
      <c r="Y48" s="12">
        <f>AVERAGE(X47:X48)</f>
        <v>0</v>
      </c>
      <c r="Z48" s="12">
        <f t="shared" si="7"/>
        <v>0</v>
      </c>
      <c r="AA48" s="12">
        <f>AVERAGE(Z47:Z48)</f>
        <v>0</v>
      </c>
      <c r="AB48" s="12">
        <f t="shared" si="8"/>
        <v>0</v>
      </c>
      <c r="AC48" s="12">
        <f>AVERAGE(AB47:AB48)</f>
        <v>0</v>
      </c>
      <c r="AD48" s="12">
        <f t="shared" si="9"/>
        <v>0</v>
      </c>
      <c r="AE48" s="12">
        <f>AVERAGE(AD47:AD48)</f>
        <v>0</v>
      </c>
      <c r="AF48" s="12">
        <f t="shared" si="15"/>
        <v>0</v>
      </c>
      <c r="AG48" s="12">
        <f>AVERAGE(AF47:AF48)</f>
        <v>0</v>
      </c>
    </row>
    <row r="49" spans="1:33" ht="12">
      <c r="A49" s="2">
        <f>'TRB Record'!A42</f>
        <v>21</v>
      </c>
      <c r="C49" s="10">
        <f>'TRB Record'!C42</f>
        <v>0</v>
      </c>
      <c r="D49" s="2">
        <f>Lignin!E42</f>
        <v>0</v>
      </c>
      <c r="E49" s="12">
        <f>Lignin!S42</f>
        <v>86.73</v>
      </c>
      <c r="F49" s="7"/>
      <c r="G49" s="7"/>
      <c r="H49" s="7"/>
      <c r="I49" s="7"/>
      <c r="J49" s="7"/>
      <c r="K49" s="79">
        <v>1</v>
      </c>
      <c r="L49" s="12" t="e">
        <f t="shared" si="0"/>
        <v>#DIV/0!</v>
      </c>
      <c r="M49" s="12" t="e">
        <f t="shared" si="1"/>
        <v>#DIV/0!</v>
      </c>
      <c r="N49" s="12" t="e">
        <f t="shared" si="2"/>
        <v>#DIV/0!</v>
      </c>
      <c r="O49" s="12" t="e">
        <f t="shared" si="3"/>
        <v>#DIV/0!</v>
      </c>
      <c r="P49" s="12" t="e">
        <f t="shared" si="4"/>
        <v>#DIV/0!</v>
      </c>
      <c r="Q49" s="12" t="e">
        <f t="shared" si="10"/>
        <v>#DIV/0!</v>
      </c>
      <c r="R49" s="12" t="e">
        <f t="shared" si="11"/>
        <v>#DIV/0!</v>
      </c>
      <c r="S49" s="12" t="e">
        <f t="shared" si="12"/>
        <v>#DIV/0!</v>
      </c>
      <c r="T49" s="12" t="e">
        <f t="shared" si="13"/>
        <v>#DIV/0!</v>
      </c>
      <c r="U49" s="12" t="e">
        <f t="shared" si="14"/>
        <v>#DIV/0!</v>
      </c>
      <c r="V49" s="12">
        <f t="shared" si="5"/>
        <v>0</v>
      </c>
      <c r="W49" s="12"/>
      <c r="X49" s="12">
        <f t="shared" si="6"/>
        <v>0</v>
      </c>
      <c r="Y49" s="12"/>
      <c r="Z49" s="12">
        <f t="shared" si="7"/>
        <v>0</v>
      </c>
      <c r="AA49" s="12"/>
      <c r="AB49" s="12">
        <f t="shared" si="8"/>
        <v>0</v>
      </c>
      <c r="AC49" s="12"/>
      <c r="AD49" s="12">
        <f t="shared" si="9"/>
        <v>0</v>
      </c>
      <c r="AE49" s="12"/>
      <c r="AF49" s="12">
        <f t="shared" si="15"/>
        <v>0</v>
      </c>
      <c r="AG49" s="12"/>
    </row>
    <row r="50" spans="1:33" ht="12">
      <c r="A50" s="2" t="str">
        <f>'TRB Record'!A43</f>
        <v>replicate 21</v>
      </c>
      <c r="C50" s="10">
        <f>'TRB Record'!C43</f>
        <v>0</v>
      </c>
      <c r="D50" s="2">
        <f>Lignin!E43</f>
        <v>0</v>
      </c>
      <c r="E50" s="12">
        <f>Lignin!S43</f>
        <v>86.73</v>
      </c>
      <c r="F50" s="7"/>
      <c r="G50" s="7"/>
      <c r="H50" s="7"/>
      <c r="I50" s="7"/>
      <c r="J50" s="7"/>
      <c r="K50" s="79">
        <v>1</v>
      </c>
      <c r="L50" s="12" t="e">
        <f t="shared" si="0"/>
        <v>#DIV/0!</v>
      </c>
      <c r="M50" s="12" t="e">
        <f t="shared" si="1"/>
        <v>#DIV/0!</v>
      </c>
      <c r="N50" s="12" t="e">
        <f t="shared" si="2"/>
        <v>#DIV/0!</v>
      </c>
      <c r="O50" s="12" t="e">
        <f t="shared" si="3"/>
        <v>#DIV/0!</v>
      </c>
      <c r="P50" s="12" t="e">
        <f t="shared" si="4"/>
        <v>#DIV/0!</v>
      </c>
      <c r="Q50" s="12" t="e">
        <f t="shared" si="10"/>
        <v>#DIV/0!</v>
      </c>
      <c r="R50" s="12" t="e">
        <f t="shared" si="11"/>
        <v>#DIV/0!</v>
      </c>
      <c r="S50" s="12" t="e">
        <f t="shared" si="12"/>
        <v>#DIV/0!</v>
      </c>
      <c r="T50" s="12" t="e">
        <f t="shared" si="13"/>
        <v>#DIV/0!</v>
      </c>
      <c r="U50" s="12" t="e">
        <f t="shared" si="14"/>
        <v>#DIV/0!</v>
      </c>
      <c r="V50" s="12">
        <f t="shared" si="5"/>
        <v>0</v>
      </c>
      <c r="W50" s="12">
        <f>AVERAGE(V49:V50)</f>
        <v>0</v>
      </c>
      <c r="X50" s="12">
        <f t="shared" si="6"/>
        <v>0</v>
      </c>
      <c r="Y50" s="12">
        <f>AVERAGE(X49:X50)</f>
        <v>0</v>
      </c>
      <c r="Z50" s="12">
        <f t="shared" si="7"/>
        <v>0</v>
      </c>
      <c r="AA50" s="12">
        <f>AVERAGE(Z49:Z50)</f>
        <v>0</v>
      </c>
      <c r="AB50" s="12">
        <f t="shared" si="8"/>
        <v>0</v>
      </c>
      <c r="AC50" s="12">
        <f>AVERAGE(AB49:AB50)</f>
        <v>0</v>
      </c>
      <c r="AD50" s="12">
        <f t="shared" si="9"/>
        <v>0</v>
      </c>
      <c r="AE50" s="12">
        <f>AVERAGE(AD49:AD50)</f>
        <v>0</v>
      </c>
      <c r="AF50" s="12">
        <f t="shared" si="15"/>
        <v>0</v>
      </c>
      <c r="AG50" s="12">
        <f>AVERAGE(AF49:AF50)</f>
        <v>0</v>
      </c>
    </row>
    <row r="51" spans="1:33" ht="12">
      <c r="A51" s="2">
        <f>'TRB Record'!A44</f>
        <v>22</v>
      </c>
      <c r="C51" s="10">
        <f>'TRB Record'!C44</f>
        <v>0</v>
      </c>
      <c r="D51" s="2">
        <f>Lignin!E44</f>
        <v>0</v>
      </c>
      <c r="E51" s="12">
        <f>Lignin!S44</f>
        <v>86.73</v>
      </c>
      <c r="F51" s="7"/>
      <c r="G51" s="7"/>
      <c r="H51" s="7"/>
      <c r="I51" s="7"/>
      <c r="J51" s="7"/>
      <c r="K51" s="79">
        <v>1</v>
      </c>
      <c r="L51" s="12" t="e">
        <f t="shared" si="0"/>
        <v>#DIV/0!</v>
      </c>
      <c r="M51" s="12" t="e">
        <f t="shared" si="1"/>
        <v>#DIV/0!</v>
      </c>
      <c r="N51" s="12" t="e">
        <f t="shared" si="2"/>
        <v>#DIV/0!</v>
      </c>
      <c r="O51" s="12" t="e">
        <f t="shared" si="3"/>
        <v>#DIV/0!</v>
      </c>
      <c r="P51" s="12" t="e">
        <f t="shared" si="4"/>
        <v>#DIV/0!</v>
      </c>
      <c r="Q51" s="12" t="e">
        <f t="shared" si="10"/>
        <v>#DIV/0!</v>
      </c>
      <c r="R51" s="12" t="e">
        <f t="shared" si="11"/>
        <v>#DIV/0!</v>
      </c>
      <c r="S51" s="12" t="e">
        <f t="shared" si="12"/>
        <v>#DIV/0!</v>
      </c>
      <c r="T51" s="12" t="e">
        <f t="shared" si="13"/>
        <v>#DIV/0!</v>
      </c>
      <c r="U51" s="12" t="e">
        <f t="shared" si="14"/>
        <v>#DIV/0!</v>
      </c>
      <c r="V51" s="12">
        <f t="shared" si="5"/>
        <v>0</v>
      </c>
      <c r="W51" s="12"/>
      <c r="X51" s="12">
        <f t="shared" si="6"/>
        <v>0</v>
      </c>
      <c r="Y51" s="12"/>
      <c r="Z51" s="12">
        <f t="shared" si="7"/>
        <v>0</v>
      </c>
      <c r="AA51" s="12"/>
      <c r="AB51" s="12">
        <f t="shared" si="8"/>
        <v>0</v>
      </c>
      <c r="AC51" s="12"/>
      <c r="AD51" s="12">
        <f t="shared" si="9"/>
        <v>0</v>
      </c>
      <c r="AE51" s="12"/>
      <c r="AF51" s="12">
        <f t="shared" si="15"/>
        <v>0</v>
      </c>
      <c r="AG51" s="12"/>
    </row>
    <row r="52" spans="1:33" ht="12">
      <c r="A52" s="2" t="str">
        <f>'TRB Record'!A45</f>
        <v>replicate 22</v>
      </c>
      <c r="C52" s="10">
        <f>'TRB Record'!C45</f>
        <v>0</v>
      </c>
      <c r="D52" s="2">
        <f>Lignin!E45</f>
        <v>0</v>
      </c>
      <c r="E52" s="12">
        <f>Lignin!S45</f>
        <v>86.73</v>
      </c>
      <c r="F52" s="7"/>
      <c r="G52" s="7"/>
      <c r="H52" s="7"/>
      <c r="I52" s="7"/>
      <c r="J52" s="7"/>
      <c r="K52" s="79">
        <v>1</v>
      </c>
      <c r="L52" s="12" t="e">
        <f t="shared" si="0"/>
        <v>#DIV/0!</v>
      </c>
      <c r="M52" s="12" t="e">
        <f t="shared" si="1"/>
        <v>#DIV/0!</v>
      </c>
      <c r="N52" s="12" t="e">
        <f t="shared" si="2"/>
        <v>#DIV/0!</v>
      </c>
      <c r="O52" s="12" t="e">
        <f t="shared" si="3"/>
        <v>#DIV/0!</v>
      </c>
      <c r="P52" s="12" t="e">
        <f t="shared" si="4"/>
        <v>#DIV/0!</v>
      </c>
      <c r="Q52" s="12" t="e">
        <f t="shared" si="10"/>
        <v>#DIV/0!</v>
      </c>
      <c r="R52" s="12" t="e">
        <f t="shared" si="11"/>
        <v>#DIV/0!</v>
      </c>
      <c r="S52" s="12" t="e">
        <f t="shared" si="12"/>
        <v>#DIV/0!</v>
      </c>
      <c r="T52" s="12" t="e">
        <f t="shared" si="13"/>
        <v>#DIV/0!</v>
      </c>
      <c r="U52" s="12" t="e">
        <f t="shared" si="14"/>
        <v>#DIV/0!</v>
      </c>
      <c r="V52" s="12">
        <f t="shared" si="5"/>
        <v>0</v>
      </c>
      <c r="W52" s="12">
        <f>AVERAGE(V51:V52)</f>
        <v>0</v>
      </c>
      <c r="X52" s="12">
        <f t="shared" si="6"/>
        <v>0</v>
      </c>
      <c r="Y52" s="12">
        <f>AVERAGE(X51:X52)</f>
        <v>0</v>
      </c>
      <c r="Z52" s="12">
        <f t="shared" si="7"/>
        <v>0</v>
      </c>
      <c r="AA52" s="12">
        <f>AVERAGE(Z51:Z52)</f>
        <v>0</v>
      </c>
      <c r="AB52" s="12">
        <f t="shared" si="8"/>
        <v>0</v>
      </c>
      <c r="AC52" s="12">
        <f>AVERAGE(AB51:AB52)</f>
        <v>0</v>
      </c>
      <c r="AD52" s="12">
        <f t="shared" si="9"/>
        <v>0</v>
      </c>
      <c r="AE52" s="12">
        <f>AVERAGE(AD51:AD52)</f>
        <v>0</v>
      </c>
      <c r="AF52" s="12">
        <f t="shared" si="15"/>
        <v>0</v>
      </c>
      <c r="AG52" s="12">
        <f>AVERAGE(AF51:AF52)</f>
        <v>0</v>
      </c>
    </row>
    <row r="53" spans="1:33" ht="12">
      <c r="A53" s="2">
        <f>'TRB Record'!A46</f>
        <v>23</v>
      </c>
      <c r="C53" s="10">
        <f>'TRB Record'!C46</f>
        <v>0</v>
      </c>
      <c r="D53" s="2">
        <f>Lignin!E46</f>
        <v>0</v>
      </c>
      <c r="E53" s="12">
        <f>Lignin!S46</f>
        <v>86.73</v>
      </c>
      <c r="F53" s="7"/>
      <c r="G53" s="7"/>
      <c r="H53" s="7"/>
      <c r="I53" s="7"/>
      <c r="J53" s="7"/>
      <c r="K53" s="79">
        <v>1</v>
      </c>
      <c r="L53" s="12" t="e">
        <f t="shared" si="0"/>
        <v>#DIV/0!</v>
      </c>
      <c r="M53" s="12" t="e">
        <f t="shared" si="1"/>
        <v>#DIV/0!</v>
      </c>
      <c r="N53" s="12" t="e">
        <f t="shared" si="2"/>
        <v>#DIV/0!</v>
      </c>
      <c r="O53" s="12" t="e">
        <f t="shared" si="3"/>
        <v>#DIV/0!</v>
      </c>
      <c r="P53" s="12" t="e">
        <f t="shared" si="4"/>
        <v>#DIV/0!</v>
      </c>
      <c r="Q53" s="12" t="e">
        <f t="shared" si="10"/>
        <v>#DIV/0!</v>
      </c>
      <c r="R53" s="12" t="e">
        <f t="shared" si="11"/>
        <v>#DIV/0!</v>
      </c>
      <c r="S53" s="12" t="e">
        <f t="shared" si="12"/>
        <v>#DIV/0!</v>
      </c>
      <c r="T53" s="12" t="e">
        <f t="shared" si="13"/>
        <v>#DIV/0!</v>
      </c>
      <c r="U53" s="12" t="e">
        <f t="shared" si="14"/>
        <v>#DIV/0!</v>
      </c>
      <c r="V53" s="12">
        <f t="shared" si="5"/>
        <v>0</v>
      </c>
      <c r="W53" s="12"/>
      <c r="X53" s="12">
        <f t="shared" si="6"/>
        <v>0</v>
      </c>
      <c r="Y53" s="12"/>
      <c r="Z53" s="12">
        <f t="shared" si="7"/>
        <v>0</v>
      </c>
      <c r="AA53" s="12"/>
      <c r="AB53" s="12">
        <f t="shared" si="8"/>
        <v>0</v>
      </c>
      <c r="AC53" s="12"/>
      <c r="AD53" s="12">
        <f t="shared" si="9"/>
        <v>0</v>
      </c>
      <c r="AE53" s="12"/>
      <c r="AF53" s="12">
        <f t="shared" si="15"/>
        <v>0</v>
      </c>
      <c r="AG53" s="12"/>
    </row>
    <row r="54" spans="1:33" ht="12">
      <c r="A54" s="2" t="str">
        <f>'TRB Record'!A47</f>
        <v>replicate 23</v>
      </c>
      <c r="C54" s="10">
        <f>'TRB Record'!C47</f>
        <v>0</v>
      </c>
      <c r="D54" s="2">
        <f>Lignin!E47</f>
        <v>0</v>
      </c>
      <c r="E54" s="12">
        <f>Lignin!S47</f>
        <v>86.73</v>
      </c>
      <c r="F54" s="7"/>
      <c r="G54" s="7"/>
      <c r="H54" s="7"/>
      <c r="I54" s="7"/>
      <c r="J54" s="7"/>
      <c r="K54" s="79">
        <v>1</v>
      </c>
      <c r="L54" s="12" t="e">
        <f t="shared" si="0"/>
        <v>#DIV/0!</v>
      </c>
      <c r="M54" s="12" t="e">
        <f t="shared" si="1"/>
        <v>#DIV/0!</v>
      </c>
      <c r="N54" s="12" t="e">
        <f t="shared" si="2"/>
        <v>#DIV/0!</v>
      </c>
      <c r="O54" s="12" t="e">
        <f t="shared" si="3"/>
        <v>#DIV/0!</v>
      </c>
      <c r="P54" s="12" t="e">
        <f t="shared" si="4"/>
        <v>#DIV/0!</v>
      </c>
      <c r="Q54" s="12" t="e">
        <f t="shared" si="10"/>
        <v>#DIV/0!</v>
      </c>
      <c r="R54" s="12" t="e">
        <f t="shared" si="11"/>
        <v>#DIV/0!</v>
      </c>
      <c r="S54" s="12" t="e">
        <f t="shared" si="12"/>
        <v>#DIV/0!</v>
      </c>
      <c r="T54" s="12" t="e">
        <f t="shared" si="13"/>
        <v>#DIV/0!</v>
      </c>
      <c r="U54" s="12" t="e">
        <f t="shared" si="14"/>
        <v>#DIV/0!</v>
      </c>
      <c r="V54" s="12">
        <f t="shared" si="5"/>
        <v>0</v>
      </c>
      <c r="W54" s="12">
        <f>AVERAGE(V53:V54)</f>
        <v>0</v>
      </c>
      <c r="X54" s="12">
        <f t="shared" si="6"/>
        <v>0</v>
      </c>
      <c r="Y54" s="12">
        <f>AVERAGE(X53:X54)</f>
        <v>0</v>
      </c>
      <c r="Z54" s="12">
        <f t="shared" si="7"/>
        <v>0</v>
      </c>
      <c r="AA54" s="12">
        <f>AVERAGE(Z53:Z54)</f>
        <v>0</v>
      </c>
      <c r="AB54" s="12">
        <f t="shared" si="8"/>
        <v>0</v>
      </c>
      <c r="AC54" s="12">
        <f>AVERAGE(AB53:AB54)</f>
        <v>0</v>
      </c>
      <c r="AD54" s="12">
        <f t="shared" si="9"/>
        <v>0</v>
      </c>
      <c r="AE54" s="12">
        <f>AVERAGE(AD53:AD54)</f>
        <v>0</v>
      </c>
      <c r="AF54" s="12">
        <f t="shared" si="15"/>
        <v>0</v>
      </c>
      <c r="AG54" s="12">
        <f>AVERAGE(AF53:AF54)</f>
        <v>0</v>
      </c>
    </row>
    <row r="55" spans="1:33" ht="12">
      <c r="A55" s="2">
        <f>'TRB Record'!A48</f>
        <v>24</v>
      </c>
      <c r="C55" s="10">
        <f>'TRB Record'!C48</f>
        <v>0</v>
      </c>
      <c r="D55" s="2">
        <f>Lignin!E48</f>
        <v>0</v>
      </c>
      <c r="E55" s="12">
        <f>Lignin!S48</f>
        <v>86.73</v>
      </c>
      <c r="F55" s="7"/>
      <c r="G55" s="7"/>
      <c r="H55" s="7"/>
      <c r="I55" s="7"/>
      <c r="J55" s="7"/>
      <c r="K55" s="79">
        <v>1</v>
      </c>
      <c r="L55" s="12" t="e">
        <f t="shared" si="0"/>
        <v>#DIV/0!</v>
      </c>
      <c r="M55" s="12" t="e">
        <f t="shared" si="1"/>
        <v>#DIV/0!</v>
      </c>
      <c r="N55" s="12" t="e">
        <f t="shared" si="2"/>
        <v>#DIV/0!</v>
      </c>
      <c r="O55" s="12" t="e">
        <f t="shared" si="3"/>
        <v>#DIV/0!</v>
      </c>
      <c r="P55" s="12" t="e">
        <f t="shared" si="4"/>
        <v>#DIV/0!</v>
      </c>
      <c r="Q55" s="12" t="e">
        <f t="shared" si="10"/>
        <v>#DIV/0!</v>
      </c>
      <c r="R55" s="12" t="e">
        <f t="shared" si="11"/>
        <v>#DIV/0!</v>
      </c>
      <c r="S55" s="12" t="e">
        <f t="shared" si="12"/>
        <v>#DIV/0!</v>
      </c>
      <c r="T55" s="12" t="e">
        <f t="shared" si="13"/>
        <v>#DIV/0!</v>
      </c>
      <c r="U55" s="12" t="e">
        <f t="shared" si="14"/>
        <v>#DIV/0!</v>
      </c>
      <c r="V55" s="12">
        <f t="shared" si="5"/>
        <v>0</v>
      </c>
      <c r="W55" s="12"/>
      <c r="X55" s="12">
        <f t="shared" si="6"/>
        <v>0</v>
      </c>
      <c r="Y55" s="12"/>
      <c r="Z55" s="12">
        <f t="shared" si="7"/>
        <v>0</v>
      </c>
      <c r="AA55" s="12"/>
      <c r="AB55" s="12">
        <f t="shared" si="8"/>
        <v>0</v>
      </c>
      <c r="AC55" s="12"/>
      <c r="AD55" s="12">
        <f t="shared" si="9"/>
        <v>0</v>
      </c>
      <c r="AE55" s="12"/>
      <c r="AF55" s="12">
        <f t="shared" si="15"/>
        <v>0</v>
      </c>
      <c r="AG55" s="12"/>
    </row>
    <row r="56" spans="1:33" ht="12">
      <c r="A56" s="2" t="str">
        <f>'TRB Record'!A49</f>
        <v>replicate 24</v>
      </c>
      <c r="C56" s="10">
        <f>'TRB Record'!C49</f>
        <v>0</v>
      </c>
      <c r="D56" s="2">
        <f>Lignin!E49</f>
        <v>0</v>
      </c>
      <c r="E56" s="12">
        <f>Lignin!S49</f>
        <v>86.73</v>
      </c>
      <c r="F56" s="7"/>
      <c r="G56" s="7"/>
      <c r="H56" s="7"/>
      <c r="I56" s="7"/>
      <c r="J56" s="7"/>
      <c r="K56" s="79">
        <v>1</v>
      </c>
      <c r="L56" s="12" t="e">
        <f t="shared" si="0"/>
        <v>#DIV/0!</v>
      </c>
      <c r="M56" s="12" t="e">
        <f t="shared" si="1"/>
        <v>#DIV/0!</v>
      </c>
      <c r="N56" s="12" t="e">
        <f t="shared" si="2"/>
        <v>#DIV/0!</v>
      </c>
      <c r="O56" s="12" t="e">
        <f t="shared" si="3"/>
        <v>#DIV/0!</v>
      </c>
      <c r="P56" s="12" t="e">
        <f t="shared" si="4"/>
        <v>#DIV/0!</v>
      </c>
      <c r="Q56" s="12" t="e">
        <f t="shared" si="10"/>
        <v>#DIV/0!</v>
      </c>
      <c r="R56" s="12" t="e">
        <f t="shared" si="11"/>
        <v>#DIV/0!</v>
      </c>
      <c r="S56" s="12" t="e">
        <f t="shared" si="12"/>
        <v>#DIV/0!</v>
      </c>
      <c r="T56" s="12" t="e">
        <f t="shared" si="13"/>
        <v>#DIV/0!</v>
      </c>
      <c r="U56" s="12" t="e">
        <f t="shared" si="14"/>
        <v>#DIV/0!</v>
      </c>
      <c r="V56" s="12">
        <f t="shared" si="5"/>
        <v>0</v>
      </c>
      <c r="W56" s="12">
        <f>AVERAGE(V55:V56)</f>
        <v>0</v>
      </c>
      <c r="X56" s="12">
        <f t="shared" si="6"/>
        <v>0</v>
      </c>
      <c r="Y56" s="12">
        <f>AVERAGE(X55:X56)</f>
        <v>0</v>
      </c>
      <c r="Z56" s="12">
        <f t="shared" si="7"/>
        <v>0</v>
      </c>
      <c r="AA56" s="12">
        <f>AVERAGE(Z55:Z56)</f>
        <v>0</v>
      </c>
      <c r="AB56" s="12">
        <f t="shared" si="8"/>
        <v>0</v>
      </c>
      <c r="AC56" s="12">
        <f>AVERAGE(AB55:AB56)</f>
        <v>0</v>
      </c>
      <c r="AD56" s="12">
        <f t="shared" si="9"/>
        <v>0</v>
      </c>
      <c r="AE56" s="12">
        <f>AVERAGE(AD55:AD56)</f>
        <v>0</v>
      </c>
      <c r="AF56" s="12">
        <f t="shared" si="15"/>
        <v>0</v>
      </c>
      <c r="AG56" s="12">
        <f>AVERAGE(AF55:AF56)</f>
        <v>0</v>
      </c>
    </row>
    <row r="57" spans="1:33" ht="12">
      <c r="A57" s="2">
        <f>'TRB Record'!A50</f>
        <v>25</v>
      </c>
      <c r="C57" s="10">
        <f>'TRB Record'!C50</f>
        <v>0</v>
      </c>
      <c r="D57" s="2">
        <f>Lignin!E50</f>
        <v>0</v>
      </c>
      <c r="E57" s="12">
        <f>Lignin!S50</f>
        <v>86.73</v>
      </c>
      <c r="K57" s="79">
        <v>1</v>
      </c>
      <c r="L57" s="12" t="e">
        <f t="shared" si="0"/>
        <v>#DIV/0!</v>
      </c>
      <c r="M57" s="12" t="e">
        <f t="shared" si="1"/>
        <v>#DIV/0!</v>
      </c>
      <c r="N57" s="12" t="e">
        <f t="shared" si="2"/>
        <v>#DIV/0!</v>
      </c>
      <c r="O57" s="12" t="e">
        <f t="shared" si="3"/>
        <v>#DIV/0!</v>
      </c>
      <c r="P57" s="12" t="e">
        <f t="shared" si="4"/>
        <v>#DIV/0!</v>
      </c>
      <c r="Q57" s="12" t="e">
        <f t="shared" si="10"/>
        <v>#DIV/0!</v>
      </c>
      <c r="R57" s="12" t="e">
        <f t="shared" si="11"/>
        <v>#DIV/0!</v>
      </c>
      <c r="S57" s="12" t="e">
        <f t="shared" si="12"/>
        <v>#DIV/0!</v>
      </c>
      <c r="T57" s="12" t="e">
        <f t="shared" si="13"/>
        <v>#DIV/0!</v>
      </c>
      <c r="U57" s="12" t="e">
        <f t="shared" si="14"/>
        <v>#DIV/0!</v>
      </c>
      <c r="V57" s="12">
        <f t="shared" si="5"/>
        <v>0</v>
      </c>
      <c r="W57" s="12"/>
      <c r="X57" s="12">
        <f t="shared" si="6"/>
        <v>0</v>
      </c>
      <c r="Y57" s="12"/>
      <c r="Z57" s="12">
        <f t="shared" si="7"/>
        <v>0</v>
      </c>
      <c r="AA57" s="12"/>
      <c r="AB57" s="12">
        <f t="shared" si="8"/>
        <v>0</v>
      </c>
      <c r="AC57" s="12"/>
      <c r="AD57" s="12">
        <f t="shared" si="9"/>
        <v>0</v>
      </c>
      <c r="AE57" s="12"/>
      <c r="AF57" s="12">
        <f t="shared" si="15"/>
        <v>0</v>
      </c>
      <c r="AG57" s="12"/>
    </row>
    <row r="58" spans="1:33" ht="12">
      <c r="A58" s="2" t="str">
        <f>'TRB Record'!A51</f>
        <v>replicate 25</v>
      </c>
      <c r="C58" s="10">
        <f>'TRB Record'!C51</f>
        <v>0</v>
      </c>
      <c r="D58" s="2">
        <f>Lignin!E51</f>
        <v>0</v>
      </c>
      <c r="E58" s="12">
        <f>Lignin!S51</f>
        <v>86.73</v>
      </c>
      <c r="K58" s="79">
        <v>1</v>
      </c>
      <c r="L58" s="12" t="e">
        <f t="shared" si="0"/>
        <v>#DIV/0!</v>
      </c>
      <c r="M58" s="12" t="e">
        <f t="shared" si="1"/>
        <v>#DIV/0!</v>
      </c>
      <c r="N58" s="12" t="e">
        <f t="shared" si="2"/>
        <v>#DIV/0!</v>
      </c>
      <c r="O58" s="12" t="e">
        <f t="shared" si="3"/>
        <v>#DIV/0!</v>
      </c>
      <c r="P58" s="12" t="e">
        <f t="shared" si="4"/>
        <v>#DIV/0!</v>
      </c>
      <c r="Q58" s="12" t="e">
        <f t="shared" si="10"/>
        <v>#DIV/0!</v>
      </c>
      <c r="R58" s="12" t="e">
        <f t="shared" si="11"/>
        <v>#DIV/0!</v>
      </c>
      <c r="S58" s="12" t="e">
        <f t="shared" si="12"/>
        <v>#DIV/0!</v>
      </c>
      <c r="T58" s="12" t="e">
        <f t="shared" si="13"/>
        <v>#DIV/0!</v>
      </c>
      <c r="U58" s="12" t="e">
        <f t="shared" si="14"/>
        <v>#DIV/0!</v>
      </c>
      <c r="V58" s="12">
        <f t="shared" si="5"/>
        <v>0</v>
      </c>
      <c r="W58" s="12">
        <f>AVERAGE(V57:V58)</f>
        <v>0</v>
      </c>
      <c r="X58" s="12">
        <f t="shared" si="6"/>
        <v>0</v>
      </c>
      <c r="Y58" s="12">
        <f>AVERAGE(X57:X58)</f>
        <v>0</v>
      </c>
      <c r="Z58" s="12">
        <f t="shared" si="7"/>
        <v>0</v>
      </c>
      <c r="AA58" s="12">
        <f>AVERAGE(Z57:Z58)</f>
        <v>0</v>
      </c>
      <c r="AB58" s="12">
        <f t="shared" si="8"/>
        <v>0</v>
      </c>
      <c r="AC58" s="12">
        <f>AVERAGE(AB57:AB58)</f>
        <v>0</v>
      </c>
      <c r="AD58" s="12">
        <f t="shared" si="9"/>
        <v>0</v>
      </c>
      <c r="AE58" s="12">
        <f>AVERAGE(AD57:AD58)</f>
        <v>0</v>
      </c>
      <c r="AF58" s="12">
        <f t="shared" si="15"/>
        <v>0</v>
      </c>
      <c r="AG58" s="12">
        <f>AVERAGE(AF57:AF58)</f>
        <v>0</v>
      </c>
    </row>
    <row r="59" spans="1:33" ht="12">
      <c r="A59" s="2">
        <f>'TRB Record'!A52</f>
        <v>26</v>
      </c>
      <c r="C59" s="10">
        <f>'TRB Record'!C52</f>
        <v>0</v>
      </c>
      <c r="D59" s="2">
        <f>Lignin!E52</f>
        <v>0</v>
      </c>
      <c r="E59" s="12">
        <f>Lignin!S52</f>
        <v>86.73</v>
      </c>
      <c r="K59" s="79">
        <v>1</v>
      </c>
      <c r="L59" s="12" t="e">
        <f t="shared" si="0"/>
        <v>#DIV/0!</v>
      </c>
      <c r="M59" s="12" t="e">
        <f t="shared" si="1"/>
        <v>#DIV/0!</v>
      </c>
      <c r="N59" s="12" t="e">
        <f t="shared" si="2"/>
        <v>#DIV/0!</v>
      </c>
      <c r="O59" s="12" t="e">
        <f t="shared" si="3"/>
        <v>#DIV/0!</v>
      </c>
      <c r="P59" s="12" t="e">
        <f t="shared" si="4"/>
        <v>#DIV/0!</v>
      </c>
      <c r="Q59" s="12" t="e">
        <f t="shared" si="10"/>
        <v>#DIV/0!</v>
      </c>
      <c r="R59" s="12" t="e">
        <f t="shared" si="11"/>
        <v>#DIV/0!</v>
      </c>
      <c r="S59" s="12" t="e">
        <f t="shared" si="12"/>
        <v>#DIV/0!</v>
      </c>
      <c r="T59" s="12" t="e">
        <f t="shared" si="13"/>
        <v>#DIV/0!</v>
      </c>
      <c r="U59" s="12" t="e">
        <f t="shared" si="14"/>
        <v>#DIV/0!</v>
      </c>
      <c r="V59" s="12">
        <f t="shared" si="5"/>
        <v>0</v>
      </c>
      <c r="W59" s="12"/>
      <c r="X59" s="12">
        <f t="shared" si="6"/>
        <v>0</v>
      </c>
      <c r="Y59" s="12"/>
      <c r="Z59" s="12">
        <f t="shared" si="7"/>
        <v>0</v>
      </c>
      <c r="AA59" s="12"/>
      <c r="AB59" s="12">
        <f t="shared" si="8"/>
        <v>0</v>
      </c>
      <c r="AC59" s="12"/>
      <c r="AD59" s="12">
        <f t="shared" si="9"/>
        <v>0</v>
      </c>
      <c r="AE59" s="12"/>
      <c r="AF59" s="12">
        <f t="shared" si="15"/>
        <v>0</v>
      </c>
      <c r="AG59" s="12"/>
    </row>
    <row r="60" spans="1:33" ht="12">
      <c r="A60" s="2" t="str">
        <f>'TRB Record'!A53</f>
        <v>replicate 26</v>
      </c>
      <c r="C60" s="10">
        <f>'TRB Record'!C53</f>
        <v>0</v>
      </c>
      <c r="D60" s="2">
        <f>Lignin!E53</f>
        <v>0</v>
      </c>
      <c r="E60" s="12">
        <f>Lignin!S53</f>
        <v>86.73</v>
      </c>
      <c r="K60" s="79">
        <v>1</v>
      </c>
      <c r="L60" s="12" t="e">
        <f t="shared" si="0"/>
        <v>#DIV/0!</v>
      </c>
      <c r="M60" s="12" t="e">
        <f t="shared" si="1"/>
        <v>#DIV/0!</v>
      </c>
      <c r="N60" s="12" t="e">
        <f t="shared" si="2"/>
        <v>#DIV/0!</v>
      </c>
      <c r="O60" s="12" t="e">
        <f t="shared" si="3"/>
        <v>#DIV/0!</v>
      </c>
      <c r="P60" s="12" t="e">
        <f t="shared" si="4"/>
        <v>#DIV/0!</v>
      </c>
      <c r="Q60" s="12" t="e">
        <f t="shared" si="10"/>
        <v>#DIV/0!</v>
      </c>
      <c r="R60" s="12" t="e">
        <f t="shared" si="11"/>
        <v>#DIV/0!</v>
      </c>
      <c r="S60" s="12" t="e">
        <f t="shared" si="12"/>
        <v>#DIV/0!</v>
      </c>
      <c r="T60" s="12" t="e">
        <f t="shared" si="13"/>
        <v>#DIV/0!</v>
      </c>
      <c r="U60" s="12" t="e">
        <f t="shared" si="14"/>
        <v>#DIV/0!</v>
      </c>
      <c r="V60" s="12">
        <f t="shared" si="5"/>
        <v>0</v>
      </c>
      <c r="W60" s="12">
        <f>AVERAGE(V59:V60)</f>
        <v>0</v>
      </c>
      <c r="X60" s="12">
        <f t="shared" si="6"/>
        <v>0</v>
      </c>
      <c r="Y60" s="12">
        <f>AVERAGE(X59:X60)</f>
        <v>0</v>
      </c>
      <c r="Z60" s="12">
        <f t="shared" si="7"/>
        <v>0</v>
      </c>
      <c r="AA60" s="12">
        <f>AVERAGE(Z59:Z60)</f>
        <v>0</v>
      </c>
      <c r="AB60" s="12">
        <f t="shared" si="8"/>
        <v>0</v>
      </c>
      <c r="AC60" s="12">
        <f>AVERAGE(AB59:AB60)</f>
        <v>0</v>
      </c>
      <c r="AD60" s="12">
        <f t="shared" si="9"/>
        <v>0</v>
      </c>
      <c r="AE60" s="12">
        <f>AVERAGE(AD59:AD60)</f>
        <v>0</v>
      </c>
      <c r="AF60" s="12">
        <f t="shared" si="15"/>
        <v>0</v>
      </c>
      <c r="AG60" s="12">
        <f>AVERAGE(AF59:AF60)</f>
        <v>0</v>
      </c>
    </row>
    <row r="61" spans="1:33" ht="12">
      <c r="A61" s="2">
        <f>'TRB Record'!A54</f>
        <v>27</v>
      </c>
      <c r="C61" s="10">
        <f>'TRB Record'!C54</f>
        <v>0</v>
      </c>
      <c r="D61" s="2">
        <f>Lignin!E54</f>
        <v>0</v>
      </c>
      <c r="E61" s="12">
        <f>Lignin!S54</f>
        <v>86.73</v>
      </c>
      <c r="K61" s="79">
        <v>1</v>
      </c>
      <c r="L61" s="12" t="e">
        <f t="shared" si="0"/>
        <v>#DIV/0!</v>
      </c>
      <c r="M61" s="12" t="e">
        <f t="shared" si="1"/>
        <v>#DIV/0!</v>
      </c>
      <c r="N61" s="12" t="e">
        <f t="shared" si="2"/>
        <v>#DIV/0!</v>
      </c>
      <c r="O61" s="12" t="e">
        <f t="shared" si="3"/>
        <v>#DIV/0!</v>
      </c>
      <c r="P61" s="12" t="e">
        <f t="shared" si="4"/>
        <v>#DIV/0!</v>
      </c>
      <c r="Q61" s="12" t="e">
        <f t="shared" si="10"/>
        <v>#DIV/0!</v>
      </c>
      <c r="R61" s="12" t="e">
        <f t="shared" si="11"/>
        <v>#DIV/0!</v>
      </c>
      <c r="S61" s="12" t="e">
        <f t="shared" si="12"/>
        <v>#DIV/0!</v>
      </c>
      <c r="T61" s="12" t="e">
        <f t="shared" si="13"/>
        <v>#DIV/0!</v>
      </c>
      <c r="U61" s="12" t="e">
        <f t="shared" si="14"/>
        <v>#DIV/0!</v>
      </c>
      <c r="V61" s="12">
        <f t="shared" si="5"/>
        <v>0</v>
      </c>
      <c r="W61" s="12"/>
      <c r="X61" s="12">
        <f t="shared" si="6"/>
        <v>0</v>
      </c>
      <c r="Y61" s="12"/>
      <c r="Z61" s="12">
        <f t="shared" si="7"/>
        <v>0</v>
      </c>
      <c r="AA61" s="12"/>
      <c r="AB61" s="12">
        <f t="shared" si="8"/>
        <v>0</v>
      </c>
      <c r="AC61" s="12"/>
      <c r="AD61" s="12">
        <f t="shared" si="9"/>
        <v>0</v>
      </c>
      <c r="AE61" s="12"/>
      <c r="AF61" s="12">
        <f t="shared" si="15"/>
        <v>0</v>
      </c>
      <c r="AG61" s="12"/>
    </row>
    <row r="62" spans="1:33" ht="12">
      <c r="A62" s="2" t="str">
        <f>'TRB Record'!A55</f>
        <v>replicate 27</v>
      </c>
      <c r="C62" s="10">
        <f>'TRB Record'!C55</f>
        <v>0</v>
      </c>
      <c r="D62" s="2">
        <f>Lignin!E55</f>
        <v>0</v>
      </c>
      <c r="E62" s="12">
        <f>Lignin!S55</f>
        <v>86.73</v>
      </c>
      <c r="K62" s="79">
        <v>1</v>
      </c>
      <c r="L62" s="12" t="e">
        <f t="shared" si="0"/>
        <v>#DIV/0!</v>
      </c>
      <c r="M62" s="12" t="e">
        <f t="shared" si="1"/>
        <v>#DIV/0!</v>
      </c>
      <c r="N62" s="12" t="e">
        <f t="shared" si="2"/>
        <v>#DIV/0!</v>
      </c>
      <c r="O62" s="12" t="e">
        <f t="shared" si="3"/>
        <v>#DIV/0!</v>
      </c>
      <c r="P62" s="12" t="e">
        <f t="shared" si="4"/>
        <v>#DIV/0!</v>
      </c>
      <c r="Q62" s="12" t="e">
        <f t="shared" si="10"/>
        <v>#DIV/0!</v>
      </c>
      <c r="R62" s="12" t="e">
        <f t="shared" si="11"/>
        <v>#DIV/0!</v>
      </c>
      <c r="S62" s="12" t="e">
        <f t="shared" si="12"/>
        <v>#DIV/0!</v>
      </c>
      <c r="T62" s="12" t="e">
        <f t="shared" si="13"/>
        <v>#DIV/0!</v>
      </c>
      <c r="U62" s="12" t="e">
        <f t="shared" si="14"/>
        <v>#DIV/0!</v>
      </c>
      <c r="V62" s="12">
        <f t="shared" si="5"/>
        <v>0</v>
      </c>
      <c r="W62" s="12">
        <f>AVERAGE(V61:V62)</f>
        <v>0</v>
      </c>
      <c r="X62" s="12">
        <f t="shared" si="6"/>
        <v>0</v>
      </c>
      <c r="Y62" s="12">
        <f>AVERAGE(X61:X62)</f>
        <v>0</v>
      </c>
      <c r="Z62" s="12">
        <f t="shared" si="7"/>
        <v>0</v>
      </c>
      <c r="AA62" s="12">
        <f>AVERAGE(Z61:Z62)</f>
        <v>0</v>
      </c>
      <c r="AB62" s="12">
        <f t="shared" si="8"/>
        <v>0</v>
      </c>
      <c r="AC62" s="12">
        <f>AVERAGE(AB61:AB62)</f>
        <v>0</v>
      </c>
      <c r="AD62" s="12">
        <f t="shared" si="9"/>
        <v>0</v>
      </c>
      <c r="AE62" s="12">
        <f>AVERAGE(AD61:AD62)</f>
        <v>0</v>
      </c>
      <c r="AF62" s="12">
        <f t="shared" si="15"/>
        <v>0</v>
      </c>
      <c r="AG62" s="12">
        <f>AVERAGE(AF61:AF62)</f>
        <v>0</v>
      </c>
    </row>
    <row r="63" spans="1:33" ht="12">
      <c r="A63" s="2">
        <f>'TRB Record'!A56</f>
        <v>28</v>
      </c>
      <c r="C63" s="10">
        <f>'TRB Record'!C56</f>
        <v>0</v>
      </c>
      <c r="D63" s="2">
        <f>Lignin!E56</f>
        <v>0</v>
      </c>
      <c r="E63" s="12">
        <f>Lignin!S56</f>
        <v>86.73</v>
      </c>
      <c r="K63" s="79">
        <v>1</v>
      </c>
      <c r="L63" s="12" t="e">
        <f t="shared" si="0"/>
        <v>#DIV/0!</v>
      </c>
      <c r="M63" s="12" t="e">
        <f t="shared" si="1"/>
        <v>#DIV/0!</v>
      </c>
      <c r="N63" s="12" t="e">
        <f t="shared" si="2"/>
        <v>#DIV/0!</v>
      </c>
      <c r="O63" s="12" t="e">
        <f t="shared" si="3"/>
        <v>#DIV/0!</v>
      </c>
      <c r="P63" s="12" t="e">
        <f t="shared" si="4"/>
        <v>#DIV/0!</v>
      </c>
      <c r="Q63" s="12" t="e">
        <f t="shared" si="10"/>
        <v>#DIV/0!</v>
      </c>
      <c r="R63" s="12" t="e">
        <f t="shared" si="11"/>
        <v>#DIV/0!</v>
      </c>
      <c r="S63" s="12" t="e">
        <f t="shared" si="12"/>
        <v>#DIV/0!</v>
      </c>
      <c r="T63" s="12" t="e">
        <f t="shared" si="13"/>
        <v>#DIV/0!</v>
      </c>
      <c r="U63" s="12" t="e">
        <f t="shared" si="14"/>
        <v>#DIV/0!</v>
      </c>
      <c r="V63" s="12">
        <f t="shared" si="5"/>
        <v>0</v>
      </c>
      <c r="W63" s="12"/>
      <c r="X63" s="12">
        <f t="shared" si="6"/>
        <v>0</v>
      </c>
      <c r="Y63" s="12"/>
      <c r="Z63" s="12">
        <f t="shared" si="7"/>
        <v>0</v>
      </c>
      <c r="AA63" s="12"/>
      <c r="AB63" s="12">
        <f t="shared" si="8"/>
        <v>0</v>
      </c>
      <c r="AC63" s="12"/>
      <c r="AD63" s="12">
        <f t="shared" si="9"/>
        <v>0</v>
      </c>
      <c r="AE63" s="12"/>
      <c r="AF63" s="12">
        <f t="shared" si="15"/>
        <v>0</v>
      </c>
      <c r="AG63" s="12"/>
    </row>
    <row r="64" spans="1:33" ht="12">
      <c r="A64" s="2" t="str">
        <f>'TRB Record'!A57</f>
        <v>replicate 28</v>
      </c>
      <c r="C64" s="10">
        <f>'TRB Record'!C57</f>
        <v>0</v>
      </c>
      <c r="D64" s="2">
        <f>Lignin!E57</f>
        <v>0</v>
      </c>
      <c r="E64" s="12">
        <f>Lignin!S57</f>
        <v>86.73</v>
      </c>
      <c r="K64" s="79">
        <v>1</v>
      </c>
      <c r="L64" s="12" t="e">
        <f t="shared" si="0"/>
        <v>#DIV/0!</v>
      </c>
      <c r="M64" s="12" t="e">
        <f t="shared" si="1"/>
        <v>#DIV/0!</v>
      </c>
      <c r="N64" s="12" t="e">
        <f t="shared" si="2"/>
        <v>#DIV/0!</v>
      </c>
      <c r="O64" s="12" t="e">
        <f t="shared" si="3"/>
        <v>#DIV/0!</v>
      </c>
      <c r="P64" s="12" t="e">
        <f t="shared" si="4"/>
        <v>#DIV/0!</v>
      </c>
      <c r="Q64" s="12" t="e">
        <f t="shared" si="10"/>
        <v>#DIV/0!</v>
      </c>
      <c r="R64" s="12" t="e">
        <f t="shared" si="11"/>
        <v>#DIV/0!</v>
      </c>
      <c r="S64" s="12" t="e">
        <f t="shared" si="12"/>
        <v>#DIV/0!</v>
      </c>
      <c r="T64" s="12" t="e">
        <f t="shared" si="13"/>
        <v>#DIV/0!</v>
      </c>
      <c r="U64" s="12" t="e">
        <f t="shared" si="14"/>
        <v>#DIV/0!</v>
      </c>
      <c r="V64" s="12">
        <f t="shared" si="5"/>
        <v>0</v>
      </c>
      <c r="W64" s="12">
        <f>AVERAGE(V63:V64)</f>
        <v>0</v>
      </c>
      <c r="X64" s="12">
        <f t="shared" si="6"/>
        <v>0</v>
      </c>
      <c r="Y64" s="12">
        <f>AVERAGE(X63:X64)</f>
        <v>0</v>
      </c>
      <c r="Z64" s="12">
        <f t="shared" si="7"/>
        <v>0</v>
      </c>
      <c r="AA64" s="12">
        <f>AVERAGE(Z63:Z64)</f>
        <v>0</v>
      </c>
      <c r="AB64" s="12">
        <f t="shared" si="8"/>
        <v>0</v>
      </c>
      <c r="AC64" s="12">
        <f>AVERAGE(AB63:AB64)</f>
        <v>0</v>
      </c>
      <c r="AD64" s="12">
        <f t="shared" si="9"/>
        <v>0</v>
      </c>
      <c r="AE64" s="12">
        <f>AVERAGE(AD63:AD64)</f>
        <v>0</v>
      </c>
      <c r="AF64" s="12">
        <f t="shared" si="15"/>
        <v>0</v>
      </c>
      <c r="AG64" s="12">
        <f>AVERAGE(AF63:AF64)</f>
        <v>0</v>
      </c>
    </row>
    <row r="65" spans="1:33" ht="12">
      <c r="A65" s="2">
        <f>'TRB Record'!A58</f>
        <v>29</v>
      </c>
      <c r="C65" s="10">
        <f>'TRB Record'!C58</f>
        <v>0</v>
      </c>
      <c r="D65" s="2">
        <f>Lignin!E58</f>
        <v>0</v>
      </c>
      <c r="E65" s="12">
        <f>Lignin!S58</f>
        <v>86.73</v>
      </c>
      <c r="K65" s="79">
        <v>1</v>
      </c>
      <c r="L65" s="12" t="e">
        <f t="shared" si="0"/>
        <v>#DIV/0!</v>
      </c>
      <c r="M65" s="12" t="e">
        <f t="shared" si="1"/>
        <v>#DIV/0!</v>
      </c>
      <c r="N65" s="12" t="e">
        <f t="shared" si="2"/>
        <v>#DIV/0!</v>
      </c>
      <c r="O65" s="12" t="e">
        <f t="shared" si="3"/>
        <v>#DIV/0!</v>
      </c>
      <c r="P65" s="12" t="e">
        <f t="shared" si="4"/>
        <v>#DIV/0!</v>
      </c>
      <c r="Q65" s="12" t="e">
        <f t="shared" si="10"/>
        <v>#DIV/0!</v>
      </c>
      <c r="R65" s="12" t="e">
        <f t="shared" si="11"/>
        <v>#DIV/0!</v>
      </c>
      <c r="S65" s="12" t="e">
        <f t="shared" si="12"/>
        <v>#DIV/0!</v>
      </c>
      <c r="T65" s="12" t="e">
        <f t="shared" si="13"/>
        <v>#DIV/0!</v>
      </c>
      <c r="U65" s="12" t="e">
        <f t="shared" si="14"/>
        <v>#DIV/0!</v>
      </c>
      <c r="V65" s="12">
        <f t="shared" si="5"/>
        <v>0</v>
      </c>
      <c r="W65" s="12"/>
      <c r="X65" s="12">
        <f t="shared" si="6"/>
        <v>0</v>
      </c>
      <c r="Y65" s="12"/>
      <c r="Z65" s="12">
        <f t="shared" si="7"/>
        <v>0</v>
      </c>
      <c r="AA65" s="12"/>
      <c r="AB65" s="12">
        <f t="shared" si="8"/>
        <v>0</v>
      </c>
      <c r="AC65" s="12"/>
      <c r="AD65" s="12">
        <f t="shared" si="9"/>
        <v>0</v>
      </c>
      <c r="AE65" s="12"/>
      <c r="AF65" s="12">
        <f t="shared" si="15"/>
        <v>0</v>
      </c>
      <c r="AG65" s="12"/>
    </row>
    <row r="66" spans="1:33" ht="12">
      <c r="A66" s="2" t="str">
        <f>'TRB Record'!A59</f>
        <v>replicate 29</v>
      </c>
      <c r="C66" s="10">
        <f>'TRB Record'!C59</f>
        <v>0</v>
      </c>
      <c r="D66" s="2">
        <f>Lignin!E59</f>
        <v>0</v>
      </c>
      <c r="E66" s="12">
        <f>Lignin!S59</f>
        <v>86.73</v>
      </c>
      <c r="K66" s="79">
        <v>1</v>
      </c>
      <c r="L66" s="12" t="e">
        <f t="shared" si="0"/>
        <v>#DIV/0!</v>
      </c>
      <c r="M66" s="12" t="e">
        <f t="shared" si="1"/>
        <v>#DIV/0!</v>
      </c>
      <c r="N66" s="12" t="e">
        <f t="shared" si="2"/>
        <v>#DIV/0!</v>
      </c>
      <c r="O66" s="12" t="e">
        <f t="shared" si="3"/>
        <v>#DIV/0!</v>
      </c>
      <c r="P66" s="12" t="e">
        <f t="shared" si="4"/>
        <v>#DIV/0!</v>
      </c>
      <c r="Q66" s="12" t="e">
        <f t="shared" si="10"/>
        <v>#DIV/0!</v>
      </c>
      <c r="R66" s="12" t="e">
        <f t="shared" si="11"/>
        <v>#DIV/0!</v>
      </c>
      <c r="S66" s="12" t="e">
        <f t="shared" si="12"/>
        <v>#DIV/0!</v>
      </c>
      <c r="T66" s="12" t="e">
        <f t="shared" si="13"/>
        <v>#DIV/0!</v>
      </c>
      <c r="U66" s="12" t="e">
        <f t="shared" si="14"/>
        <v>#DIV/0!</v>
      </c>
      <c r="V66" s="12">
        <f t="shared" si="5"/>
        <v>0</v>
      </c>
      <c r="W66" s="12">
        <f>AVERAGE(V65:V66)</f>
        <v>0</v>
      </c>
      <c r="X66" s="12">
        <f t="shared" si="6"/>
        <v>0</v>
      </c>
      <c r="Y66" s="12">
        <f>AVERAGE(X65:X66)</f>
        <v>0</v>
      </c>
      <c r="Z66" s="12">
        <f t="shared" si="7"/>
        <v>0</v>
      </c>
      <c r="AA66" s="12">
        <f>AVERAGE(Z65:Z66)</f>
        <v>0</v>
      </c>
      <c r="AB66" s="12">
        <f t="shared" si="8"/>
        <v>0</v>
      </c>
      <c r="AC66" s="12">
        <f>AVERAGE(AB65:AB66)</f>
        <v>0</v>
      </c>
      <c r="AD66" s="12">
        <f t="shared" si="9"/>
        <v>0</v>
      </c>
      <c r="AE66" s="12">
        <f>AVERAGE(AD65:AD66)</f>
        <v>0</v>
      </c>
      <c r="AF66" s="12">
        <f t="shared" si="15"/>
        <v>0</v>
      </c>
      <c r="AG66" s="12">
        <f>AVERAGE(AF65:AF66)</f>
        <v>0</v>
      </c>
    </row>
    <row r="67" spans="1:33" ht="12">
      <c r="A67" s="2">
        <f>'TRB Record'!A60</f>
        <v>30</v>
      </c>
      <c r="C67" s="10">
        <f>'TRB Record'!C60</f>
        <v>0</v>
      </c>
      <c r="D67" s="2">
        <f>Lignin!E60</f>
        <v>0</v>
      </c>
      <c r="E67" s="12">
        <f>Lignin!S60</f>
        <v>86.73</v>
      </c>
      <c r="K67" s="79">
        <v>1</v>
      </c>
      <c r="L67" s="12" t="e">
        <f t="shared" si="0"/>
        <v>#DIV/0!</v>
      </c>
      <c r="M67" s="12" t="e">
        <f t="shared" si="1"/>
        <v>#DIV/0!</v>
      </c>
      <c r="N67" s="12" t="e">
        <f t="shared" si="2"/>
        <v>#DIV/0!</v>
      </c>
      <c r="O67" s="12" t="e">
        <f t="shared" si="3"/>
        <v>#DIV/0!</v>
      </c>
      <c r="P67" s="12" t="e">
        <f t="shared" si="4"/>
        <v>#DIV/0!</v>
      </c>
      <c r="Q67" s="12" t="e">
        <f t="shared" si="10"/>
        <v>#DIV/0!</v>
      </c>
      <c r="R67" s="12" t="e">
        <f t="shared" si="11"/>
        <v>#DIV/0!</v>
      </c>
      <c r="S67" s="12" t="e">
        <f t="shared" si="12"/>
        <v>#DIV/0!</v>
      </c>
      <c r="T67" s="12" t="e">
        <f t="shared" si="13"/>
        <v>#DIV/0!</v>
      </c>
      <c r="U67" s="12" t="e">
        <f t="shared" si="14"/>
        <v>#DIV/0!</v>
      </c>
      <c r="V67" s="12">
        <f t="shared" si="5"/>
        <v>0</v>
      </c>
      <c r="W67" s="12"/>
      <c r="X67" s="12">
        <f t="shared" si="6"/>
        <v>0</v>
      </c>
      <c r="Y67" s="12"/>
      <c r="Z67" s="12">
        <f t="shared" si="7"/>
        <v>0</v>
      </c>
      <c r="AA67" s="12"/>
      <c r="AB67" s="12">
        <f t="shared" si="8"/>
        <v>0</v>
      </c>
      <c r="AC67" s="12"/>
      <c r="AD67" s="12">
        <f t="shared" si="9"/>
        <v>0</v>
      </c>
      <c r="AE67" s="12"/>
      <c r="AF67" s="12">
        <f t="shared" si="15"/>
        <v>0</v>
      </c>
      <c r="AG67" s="12"/>
    </row>
    <row r="68" spans="1:33" ht="12">
      <c r="A68" s="2" t="str">
        <f>'TRB Record'!A61</f>
        <v>replicate 30</v>
      </c>
      <c r="C68" s="10">
        <f>'TRB Record'!C61</f>
        <v>0</v>
      </c>
      <c r="D68" s="2">
        <f>Lignin!E61</f>
        <v>0</v>
      </c>
      <c r="E68" s="12">
        <f>Lignin!S61</f>
        <v>86.73</v>
      </c>
      <c r="K68" s="79">
        <v>1</v>
      </c>
      <c r="L68" s="12" t="e">
        <f t="shared" si="0"/>
        <v>#DIV/0!</v>
      </c>
      <c r="M68" s="12" t="e">
        <f t="shared" si="1"/>
        <v>#DIV/0!</v>
      </c>
      <c r="N68" s="12" t="e">
        <f t="shared" si="2"/>
        <v>#DIV/0!</v>
      </c>
      <c r="O68" s="12" t="e">
        <f t="shared" si="3"/>
        <v>#DIV/0!</v>
      </c>
      <c r="P68" s="12" t="e">
        <f t="shared" si="4"/>
        <v>#DIV/0!</v>
      </c>
      <c r="Q68" s="12" t="e">
        <f t="shared" si="10"/>
        <v>#DIV/0!</v>
      </c>
      <c r="R68" s="12" t="e">
        <f t="shared" si="11"/>
        <v>#DIV/0!</v>
      </c>
      <c r="S68" s="12" t="e">
        <f t="shared" si="12"/>
        <v>#DIV/0!</v>
      </c>
      <c r="T68" s="12" t="e">
        <f t="shared" si="13"/>
        <v>#DIV/0!</v>
      </c>
      <c r="U68" s="12" t="e">
        <f t="shared" si="14"/>
        <v>#DIV/0!</v>
      </c>
      <c r="V68" s="12">
        <f t="shared" si="5"/>
        <v>0</v>
      </c>
      <c r="W68" s="12">
        <f>AVERAGE(V67:V68)</f>
        <v>0</v>
      </c>
      <c r="X68" s="12">
        <f t="shared" si="6"/>
        <v>0</v>
      </c>
      <c r="Y68" s="12">
        <f>AVERAGE(X67:X68)</f>
        <v>0</v>
      </c>
      <c r="Z68" s="12">
        <f t="shared" si="7"/>
        <v>0</v>
      </c>
      <c r="AA68" s="12">
        <f>AVERAGE(Z67:Z68)</f>
        <v>0</v>
      </c>
      <c r="AB68" s="12">
        <f t="shared" si="8"/>
        <v>0</v>
      </c>
      <c r="AC68" s="12">
        <f>AVERAGE(AB67:AB68)</f>
        <v>0</v>
      </c>
      <c r="AD68" s="12">
        <f t="shared" si="9"/>
        <v>0</v>
      </c>
      <c r="AE68" s="12">
        <f>AVERAGE(AD67:AD68)</f>
        <v>0</v>
      </c>
      <c r="AF68" s="12">
        <f t="shared" si="15"/>
        <v>0</v>
      </c>
      <c r="AG68" s="12">
        <f>AVERAGE(AF67:AF68)</f>
        <v>0</v>
      </c>
    </row>
  </sheetData>
  <sheetProtection sheet="1"/>
  <mergeCells count="5">
    <mergeCell ref="V1:AE1"/>
    <mergeCell ref="F7:J7"/>
    <mergeCell ref="E3:E5"/>
    <mergeCell ref="Q1:U1"/>
    <mergeCell ref="G1:J1"/>
  </mergeCells>
  <printOptions gridLines="1"/>
  <pageMargins left="0.75" right="0.75" top="1" bottom="1" header="0.5" footer="0.5"/>
  <pageSetup fitToHeight="5" fitToWidth="3" orientation="landscape" scale="87" r:id="rId1"/>
  <headerFooter alignWithMargins="0">
    <oddHeader>&amp;C&amp;A</oddHeader>
    <oddFooter>&amp;CPage &amp;P of &amp;N</oddFooter>
  </headerFooter>
  <colBreaks count="3" manualBreakCount="3">
    <brk id="11" max="65535" man="1"/>
    <brk id="16" max="65535" man="1"/>
    <brk id="2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NREL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Wood (Hardwood or Softwood) Calculation Sheet</dc:title>
  <dc:subject>This calculation workbook automatically calculates compositions analysis and mass closure based on the equations and measurement procedures in the related laboratory analytical procedure.</dc:subject>
  <dc:creator>NREL</dc:creator>
  <cp:keywords/>
  <dc:description/>
  <cp:lastModifiedBy>Kathy Cisar</cp:lastModifiedBy>
  <cp:lastPrinted>1999-07-22T18:25:33Z</cp:lastPrinted>
  <dcterms:created xsi:type="dcterms:W3CDTF">1999-07-22T13:21:42Z</dcterms:created>
  <dcterms:modified xsi:type="dcterms:W3CDTF">2016-05-02T16:55:50Z</dcterms:modified>
  <cp:category/>
  <cp:version/>
  <cp:contentType/>
  <cp:contentStatus/>
</cp:coreProperties>
</file>